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Титульный лист" sheetId="1" r:id="rId1"/>
    <sheet name="Протокол (2)" sheetId="4" r:id="rId2"/>
    <sheet name="Отчёт" sheetId="3" r:id="rId3"/>
  </sheets>
  <definedNames>
    <definedName name="_xlnm.Print_Area" localSheetId="2">Отчёт!$A$1:$R$65</definedName>
    <definedName name="_xlnm.Print_Area" localSheetId="1">'Протокол (2)'!$A$1:$AC$85</definedName>
  </definedNames>
  <calcPr calcId="145621"/>
</workbook>
</file>

<file path=xl/calcChain.xml><?xml version="1.0" encoding="utf-8"?>
<calcChain xmlns="http://schemas.openxmlformats.org/spreadsheetml/2006/main">
  <c r="H25" i="3" l="1"/>
  <c r="H26" i="3"/>
  <c r="A25" i="3"/>
  <c r="A26" i="3" s="1"/>
  <c r="A27" i="3" l="1"/>
  <c r="Q9" i="4"/>
  <c r="AD19" i="4"/>
  <c r="A28" i="3" l="1"/>
  <c r="Y13" i="4"/>
  <c r="Y12" i="4"/>
  <c r="Y20" i="4"/>
  <c r="Y18" i="4"/>
  <c r="Y15" i="4"/>
  <c r="Y16" i="4"/>
  <c r="Y17" i="4"/>
  <c r="Q20" i="4"/>
  <c r="Q15" i="4"/>
  <c r="Q16" i="4"/>
  <c r="Q17" i="4"/>
  <c r="Q5" i="4"/>
  <c r="R5" i="4" s="1"/>
  <c r="Y5" i="4"/>
  <c r="R17" i="4" l="1"/>
  <c r="A29" i="3"/>
  <c r="R16" i="4"/>
  <c r="R15" i="4"/>
  <c r="R20" i="4"/>
  <c r="Z16" i="4"/>
  <c r="Z15" i="4"/>
  <c r="Z20" i="4"/>
  <c r="Z17" i="4"/>
  <c r="Z18" i="4"/>
  <c r="AC20" i="4" l="1"/>
  <c r="AC17" i="4"/>
  <c r="AC16" i="4"/>
  <c r="AC15" i="4"/>
  <c r="A30" i="3"/>
  <c r="A31" i="3" s="1"/>
  <c r="A32" i="3" s="1"/>
  <c r="Y22" i="4"/>
  <c r="Q22" i="4"/>
  <c r="Y21" i="4"/>
  <c r="Q21" i="4"/>
  <c r="R21" i="4" s="1"/>
  <c r="Q19" i="4"/>
  <c r="Q18" i="4"/>
  <c r="R18" i="4" s="1"/>
  <c r="AC18" i="4" s="1"/>
  <c r="Y14" i="4"/>
  <c r="Q14" i="4"/>
  <c r="Q13" i="4"/>
  <c r="Q12" i="4"/>
  <c r="Y11" i="4"/>
  <c r="Q11" i="4"/>
  <c r="Y10" i="4"/>
  <c r="Q10" i="4"/>
  <c r="Y9" i="4"/>
  <c r="Y8" i="4"/>
  <c r="Q8" i="4"/>
  <c r="Y7" i="4"/>
  <c r="Q7" i="4"/>
  <c r="A7" i="4"/>
  <c r="A8" i="4" s="1"/>
  <c r="Y6" i="4"/>
  <c r="Q6" i="4"/>
  <c r="A1" i="4"/>
  <c r="A33" i="3" l="1"/>
  <c r="A34" i="3" s="1"/>
  <c r="R8" i="4"/>
  <c r="R9" i="4"/>
  <c r="R11" i="4"/>
  <c r="R14" i="4"/>
  <c r="Z6" i="4"/>
  <c r="R7" i="4"/>
  <c r="Z12" i="4"/>
  <c r="Z21" i="4"/>
  <c r="Z5" i="4"/>
  <c r="Z13" i="4"/>
  <c r="Z11" i="4"/>
  <c r="AC21" i="4"/>
  <c r="Z8" i="4"/>
  <c r="Z10" i="4"/>
  <c r="Z14" i="4"/>
  <c r="Z19" i="4"/>
  <c r="Z22" i="4"/>
  <c r="R22" i="4"/>
  <c r="R13" i="4"/>
  <c r="Z7" i="4"/>
  <c r="R10" i="4"/>
  <c r="R19" i="4"/>
  <c r="R6" i="4"/>
  <c r="Z9" i="4"/>
  <c r="R12" i="4"/>
  <c r="A9" i="4"/>
  <c r="A5" i="3"/>
  <c r="A11" i="3"/>
  <c r="A35" i="3" l="1"/>
  <c r="A37" i="3" s="1"/>
  <c r="A38" i="3" s="1"/>
  <c r="A36" i="3"/>
  <c r="A12" i="3"/>
  <c r="A13" i="3" s="1"/>
  <c r="AC14" i="4"/>
  <c r="AC12" i="4"/>
  <c r="AC6" i="4"/>
  <c r="AC10" i="4"/>
  <c r="AC7" i="4"/>
  <c r="AC11" i="4"/>
  <c r="A10" i="4"/>
  <c r="H22" i="3"/>
  <c r="H10" i="3"/>
  <c r="H23" i="3"/>
  <c r="H12" i="3"/>
  <c r="H20" i="3"/>
  <c r="H19" i="3"/>
  <c r="H21" i="3"/>
  <c r="H9" i="3"/>
  <c r="A14" i="3"/>
  <c r="A15" i="3" s="1"/>
  <c r="H18" i="3"/>
  <c r="H14" i="3"/>
  <c r="A11" i="4" l="1"/>
  <c r="A12" i="4" s="1"/>
  <c r="H11" i="3"/>
  <c r="H13" i="3"/>
  <c r="H24" i="3"/>
  <c r="A16" i="3"/>
  <c r="H16" i="3"/>
  <c r="H15" i="3"/>
  <c r="H17" i="3"/>
  <c r="A13" i="4" l="1"/>
  <c r="D43" i="3"/>
  <c r="A17" i="3"/>
  <c r="A18" i="3" s="1"/>
  <c r="A19" i="3" s="1"/>
  <c r="D42" i="3"/>
  <c r="D44" i="3"/>
  <c r="A14" i="4" l="1"/>
  <c r="A20" i="3"/>
  <c r="A15" i="4" l="1"/>
  <c r="A16" i="4" s="1"/>
  <c r="A17" i="4" s="1"/>
  <c r="A18" i="4" s="1"/>
  <c r="A19" i="4" s="1"/>
  <c r="A20" i="4" s="1"/>
  <c r="A21" i="4" s="1"/>
  <c r="A21" i="3"/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22" i="3"/>
  <c r="A23" i="3" s="1"/>
  <c r="A24" i="3" l="1"/>
  <c r="F43" i="3" l="1"/>
  <c r="F44" i="3"/>
  <c r="F42" i="3"/>
</calcChain>
</file>

<file path=xl/sharedStrings.xml><?xml version="1.0" encoding="utf-8"?>
<sst xmlns="http://schemas.openxmlformats.org/spreadsheetml/2006/main" count="107" uniqueCount="63">
  <si>
    <t>Основная часть</t>
  </si>
  <si>
    <t>Итого</t>
  </si>
  <si>
    <t>Проц</t>
  </si>
  <si>
    <t>Сам.</t>
  </si>
  <si>
    <t>Уров</t>
  </si>
  <si>
    <t>№ п/п</t>
  </si>
  <si>
    <t>Фамилия, имя учащегося</t>
  </si>
  <si>
    <t>Достигли баз. ур.</t>
  </si>
  <si>
    <t>Не достигли баз. ур.</t>
  </si>
  <si>
    <t>Баллы</t>
  </si>
  <si>
    <t>%</t>
  </si>
  <si>
    <t>Менее 50%  осн. части</t>
  </si>
  <si>
    <t>Н/Б</t>
  </si>
  <si>
    <t>Не менее 50%  осн. части</t>
  </si>
  <si>
    <t>Б</t>
  </si>
  <si>
    <t>Б/П</t>
  </si>
  <si>
    <t>Дополнительная часть</t>
  </si>
  <si>
    <t xml:space="preserve">В классе: </t>
  </si>
  <si>
    <t>чел.</t>
  </si>
  <si>
    <t>№ п\п</t>
  </si>
  <si>
    <t>Фамилия, имя</t>
  </si>
  <si>
    <t>Осн.часть</t>
  </si>
  <si>
    <t>Доп. часть</t>
  </si>
  <si>
    <t>Уров.</t>
  </si>
  <si>
    <t>Максимальный балл</t>
  </si>
  <si>
    <t xml:space="preserve">Сводная таблица </t>
  </si>
  <si>
    <t>В классе</t>
  </si>
  <si>
    <t>Уровень</t>
  </si>
  <si>
    <t>Не менее 65%  осн. ч. и не менее 50% доп. части</t>
  </si>
  <si>
    <t>Чел.</t>
  </si>
  <si>
    <t>Набранные баллы</t>
  </si>
  <si>
    <t>б</t>
  </si>
  <si>
    <t>б/п</t>
  </si>
  <si>
    <t xml:space="preserve"> 1 полугодие        2017-2018 учебный год</t>
  </si>
  <si>
    <t>Бушуев Ярослав</t>
  </si>
  <si>
    <t>Гацак Алсений</t>
  </si>
  <si>
    <t>Грибанов Иван</t>
  </si>
  <si>
    <t>Давыдов Денис</t>
  </si>
  <si>
    <t>Довгаль Игорь</t>
  </si>
  <si>
    <t>Жирнова Алина</t>
  </si>
  <si>
    <t>Захаров Семен</t>
  </si>
  <si>
    <t>Коваленко Валерия</t>
  </si>
  <si>
    <t>Локтионова Мария</t>
  </si>
  <si>
    <t>Новиков Глеб</t>
  </si>
  <si>
    <t>Новиков Иван</t>
  </si>
  <si>
    <t>Миронченко Павел</t>
  </si>
  <si>
    <t>Рахвалова Алиса</t>
  </si>
  <si>
    <t>Точилов Константин</t>
  </si>
  <si>
    <t>Подольская Маргарита</t>
  </si>
  <si>
    <t>Шевкопляс Анастасия</t>
  </si>
  <si>
    <t>Шмидт Диана</t>
  </si>
  <si>
    <t>1-3</t>
  </si>
  <si>
    <t>4-6</t>
  </si>
  <si>
    <t>7-10</t>
  </si>
  <si>
    <t>11</t>
  </si>
  <si>
    <t>12</t>
  </si>
  <si>
    <t>13-15</t>
  </si>
  <si>
    <t>16-18</t>
  </si>
  <si>
    <t>19-21</t>
  </si>
  <si>
    <t>22-24</t>
  </si>
  <si>
    <r>
      <t>Стандартизированная  работа № 1                        по иностранному языку       2  класс "Б"                                        Учитель</t>
    </r>
    <r>
      <rPr>
        <sz val="16"/>
        <color theme="1"/>
        <rFont val="Times New Roman"/>
        <family val="1"/>
        <charset val="204"/>
      </rPr>
      <t>: Ильина А.П.</t>
    </r>
  </si>
  <si>
    <t>Анализ  стандартизированной работы по иностранному  языку в 2  классе "Б"</t>
  </si>
  <si>
    <t>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</si>
</sst>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4" fillId="0" borderId="1" xfId="0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9" fontId="4" fillId="0" borderId="1" xfId="0" applyNumberFormat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/>
    </xf>
    <xf numFmtId="1" fontId="5" fillId="0" borderId="1" xfId="0" applyNumberFormat="1" applyFont="1" applyBorder="1"/>
    <xf numFmtId="9" fontId="5" fillId="0" borderId="1" xfId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vertical="center" wrapText="1"/>
    </xf>
    <xf numFmtId="1" fontId="4" fillId="0" borderId="2" xfId="0" applyNumberFormat="1" applyFont="1" applyBorder="1" applyAlignment="1"/>
    <xf numFmtId="0" fontId="4" fillId="0" borderId="6" xfId="0" applyFont="1" applyBorder="1" applyAlignment="1">
      <alignment horizontal="right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9" fontId="10" fillId="0" borderId="1" xfId="0" applyNumberFormat="1" applyFont="1" applyBorder="1"/>
    <xf numFmtId="9" fontId="9" fillId="0" borderId="1" xfId="0" applyNumberFormat="1" applyFont="1" applyBorder="1"/>
    <xf numFmtId="0" fontId="11" fillId="0" borderId="0" xfId="0" applyFont="1" applyBorder="1"/>
    <xf numFmtId="0" fontId="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readingOrder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" fontId="4" fillId="0" borderId="4" xfId="0" applyNumberFormat="1" applyFont="1" applyFill="1" applyBorder="1" applyAlignment="1">
      <alignment horizontal="center"/>
    </xf>
    <xf numFmtId="0" fontId="0" fillId="0" borderId="0" xfId="0" applyBorder="1" applyAlignment="1"/>
    <xf numFmtId="0" fontId="9" fillId="0" borderId="4" xfId="0" applyFont="1" applyBorder="1"/>
    <xf numFmtId="0" fontId="9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9" fillId="0" borderId="11" xfId="0" applyFont="1" applyBorder="1"/>
    <xf numFmtId="0" fontId="0" fillId="0" borderId="5" xfId="0" applyBorder="1"/>
    <xf numFmtId="9" fontId="9" fillId="0" borderId="1" xfId="0" applyNumberFormat="1" applyFont="1" applyBorder="1" applyAlignment="1">
      <alignment horizontal="right"/>
    </xf>
    <xf numFmtId="0" fontId="12" fillId="0" borderId="12" xfId="0" applyFont="1" applyBorder="1" applyAlignment="1">
      <alignment horizontal="center" vertical="center"/>
    </xf>
    <xf numFmtId="0" fontId="0" fillId="0" borderId="12" xfId="0" applyBorder="1"/>
    <xf numFmtId="0" fontId="9" fillId="0" borderId="0" xfId="0" applyFont="1" applyBorder="1" applyAlignment="1">
      <alignment wrapText="1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6" fillId="0" borderId="0" xfId="0" applyFont="1" applyAlignment="1"/>
    <xf numFmtId="1" fontId="1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justify"/>
    </xf>
    <xf numFmtId="0" fontId="18" fillId="0" borderId="1" xfId="0" applyFont="1" applyBorder="1"/>
    <xf numFmtId="0" fontId="18" fillId="0" borderId="0" xfId="0" applyFont="1" applyBorder="1" applyAlignment="1">
      <alignment horizontal="justify"/>
    </xf>
    <xf numFmtId="0" fontId="18" fillId="0" borderId="0" xfId="0" applyFont="1" applyBorder="1"/>
    <xf numFmtId="0" fontId="1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1" fontId="18" fillId="0" borderId="1" xfId="0" applyNumberFormat="1" applyFont="1" applyBorder="1"/>
    <xf numFmtId="0" fontId="1" fillId="0" borderId="5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Менее 50% основной части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Отчёт!$F$42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Не менее 50% основной части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Отчёт!$F$43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2"/>
          <c:order val="2"/>
          <c:tx>
            <c:v>Не менее 65% основной части и не менее 50% дополнительной части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Отчёт!$F$44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517312"/>
        <c:axId val="49518848"/>
        <c:axId val="0"/>
      </c:bar3DChart>
      <c:catAx>
        <c:axId val="49517312"/>
        <c:scaling>
          <c:orientation val="minMax"/>
        </c:scaling>
        <c:delete val="1"/>
        <c:axPos val="b"/>
        <c:majorTickMark val="out"/>
        <c:minorTickMark val="none"/>
        <c:tickLblPos val="none"/>
        <c:crossAx val="49518848"/>
        <c:crosses val="autoZero"/>
        <c:auto val="1"/>
        <c:lblAlgn val="ctr"/>
        <c:lblOffset val="100"/>
        <c:noMultiLvlLbl val="0"/>
      </c:catAx>
      <c:valAx>
        <c:axId val="4951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517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45</xdr:row>
      <xdr:rowOff>142875</xdr:rowOff>
    </xdr:from>
    <xdr:to>
      <xdr:col>7</xdr:col>
      <xdr:colOff>209550</xdr:colOff>
      <xdr:row>62</xdr:row>
      <xdr:rowOff>180975</xdr:rowOff>
    </xdr:to>
    <xdr:graphicFrame macro="">
      <xdr:nvGraphicFramePr>
        <xdr:cNvPr id="103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0"/>
  <sheetViews>
    <sheetView workbookViewId="0">
      <selection activeCell="J18" sqref="J18"/>
    </sheetView>
  </sheetViews>
  <sheetFormatPr defaultRowHeight="15" x14ac:dyDescent="0.25"/>
  <cols>
    <col min="1" max="1" width="12.85546875" customWidth="1"/>
  </cols>
  <sheetData>
    <row r="5" spans="2:14" ht="23.25" customHeight="1" x14ac:dyDescent="0.3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7" spans="2:14" ht="15" customHeight="1" x14ac:dyDescent="0.25">
      <c r="B7" s="73" t="s">
        <v>60</v>
      </c>
      <c r="C7" s="73"/>
      <c r="D7" s="73"/>
      <c r="E7" s="73"/>
      <c r="F7" s="73"/>
      <c r="G7" s="73"/>
      <c r="H7" s="73"/>
      <c r="I7" s="73"/>
    </row>
    <row r="8" spans="2:14" ht="15" customHeight="1" x14ac:dyDescent="0.25">
      <c r="B8" s="73"/>
      <c r="C8" s="73"/>
      <c r="D8" s="73"/>
      <c r="E8" s="73"/>
      <c r="F8" s="73"/>
      <c r="G8" s="73"/>
      <c r="H8" s="73"/>
      <c r="I8" s="73"/>
    </row>
    <row r="9" spans="2:14" ht="15" customHeight="1" x14ac:dyDescent="0.25">
      <c r="B9" s="73"/>
      <c r="C9" s="73"/>
      <c r="D9" s="73"/>
      <c r="E9" s="73"/>
      <c r="F9" s="73"/>
      <c r="G9" s="73"/>
      <c r="H9" s="73"/>
      <c r="I9" s="73"/>
    </row>
    <row r="10" spans="2:14" ht="15" customHeight="1" x14ac:dyDescent="0.25">
      <c r="B10" s="73"/>
      <c r="C10" s="73"/>
      <c r="D10" s="73"/>
      <c r="E10" s="73"/>
      <c r="F10" s="73"/>
      <c r="G10" s="73"/>
      <c r="H10" s="73"/>
      <c r="I10" s="73"/>
    </row>
    <row r="11" spans="2:14" ht="15" customHeight="1" x14ac:dyDescent="0.25">
      <c r="B11" s="73"/>
      <c r="C11" s="73"/>
      <c r="D11" s="73"/>
      <c r="E11" s="73"/>
      <c r="F11" s="73"/>
      <c r="G11" s="73"/>
      <c r="H11" s="73"/>
      <c r="I11" s="73"/>
    </row>
    <row r="12" spans="2:14" ht="15" customHeight="1" x14ac:dyDescent="0.25">
      <c r="B12" s="73"/>
      <c r="C12" s="73"/>
      <c r="D12" s="73"/>
      <c r="E12" s="73"/>
      <c r="F12" s="73"/>
      <c r="G12" s="73"/>
      <c r="H12" s="73"/>
      <c r="I12" s="73"/>
    </row>
    <row r="13" spans="2:14" ht="15" customHeight="1" x14ac:dyDescent="0.25">
      <c r="B13" s="73"/>
      <c r="C13" s="73"/>
      <c r="D13" s="73"/>
      <c r="E13" s="73"/>
      <c r="F13" s="73"/>
      <c r="G13" s="73"/>
      <c r="H13" s="73"/>
      <c r="I13" s="73"/>
    </row>
    <row r="14" spans="2:14" ht="15" customHeight="1" x14ac:dyDescent="0.25">
      <c r="B14" s="73"/>
      <c r="C14" s="73"/>
      <c r="D14" s="73"/>
      <c r="E14" s="73"/>
      <c r="F14" s="73"/>
      <c r="G14" s="73"/>
      <c r="H14" s="73"/>
      <c r="I14" s="73"/>
    </row>
    <row r="15" spans="2:14" ht="15" customHeight="1" x14ac:dyDescent="0.25">
      <c r="B15" s="73"/>
      <c r="C15" s="73"/>
      <c r="D15" s="73"/>
      <c r="E15" s="73"/>
      <c r="F15" s="73"/>
      <c r="G15" s="73"/>
      <c r="H15" s="73"/>
      <c r="I15" s="73"/>
    </row>
    <row r="16" spans="2:14" x14ac:dyDescent="0.25">
      <c r="B16" s="73"/>
      <c r="C16" s="73"/>
      <c r="D16" s="73"/>
      <c r="E16" s="73"/>
      <c r="F16" s="73"/>
      <c r="G16" s="73"/>
      <c r="H16" s="73"/>
      <c r="I16" s="73"/>
    </row>
    <row r="17" spans="2:9" x14ac:dyDescent="0.25">
      <c r="B17" s="73"/>
      <c r="C17" s="73"/>
      <c r="D17" s="73"/>
      <c r="E17" s="73"/>
      <c r="F17" s="73"/>
      <c r="G17" s="73"/>
      <c r="H17" s="73"/>
      <c r="I17" s="73"/>
    </row>
    <row r="18" spans="2:9" ht="20.25" customHeight="1" x14ac:dyDescent="0.25">
      <c r="B18" s="14"/>
      <c r="C18" s="14"/>
      <c r="D18" s="14"/>
      <c r="E18" s="14"/>
      <c r="F18" s="14"/>
      <c r="G18" s="14"/>
      <c r="H18" s="14"/>
      <c r="I18" s="14"/>
    </row>
    <row r="19" spans="2:9" ht="20.25" customHeight="1" x14ac:dyDescent="0.25">
      <c r="B19" s="73" t="s">
        <v>33</v>
      </c>
      <c r="C19" s="73"/>
      <c r="D19" s="73"/>
      <c r="E19" s="73"/>
      <c r="F19" s="73"/>
      <c r="G19" s="73"/>
      <c r="H19" s="73"/>
      <c r="I19" s="17"/>
    </row>
    <row r="20" spans="2:9" ht="20.25" customHeight="1" x14ac:dyDescent="0.25">
      <c r="B20" s="14"/>
      <c r="C20" s="14"/>
      <c r="D20" s="14"/>
      <c r="E20" s="14"/>
      <c r="F20" s="14"/>
      <c r="G20" s="14"/>
      <c r="H20" s="14"/>
      <c r="I20" s="14"/>
    </row>
  </sheetData>
  <mergeCells count="2">
    <mergeCell ref="B7:I17"/>
    <mergeCell ref="B19:H19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tabSelected="1" view="pageBreakPreview" zoomScale="60" zoomScaleNormal="100" workbookViewId="0">
      <selection activeCell="AC24" sqref="AC24"/>
    </sheetView>
  </sheetViews>
  <sheetFormatPr defaultRowHeight="15" x14ac:dyDescent="0.25"/>
  <cols>
    <col min="2" max="2" width="27.5703125" customWidth="1"/>
    <col min="3" max="3" width="9.85546875" bestFit="1" customWidth="1"/>
    <col min="18" max="18" width="11" bestFit="1" customWidth="1"/>
    <col min="19" max="19" width="9.140625" customWidth="1"/>
    <col min="29" max="29" width="19.5703125" customWidth="1"/>
  </cols>
  <sheetData>
    <row r="1" spans="1:29" ht="27" x14ac:dyDescent="0.35">
      <c r="A1" s="86" t="str">
        <f>'Титульный лист'!B7</f>
        <v>Стандартизированная  работа № 1                        по иностранному языку       2  класс "Б"                                        Учитель: Ильина А.П.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8"/>
    </row>
    <row r="2" spans="1:29" ht="18.75" x14ac:dyDescent="0.3">
      <c r="A2" s="1"/>
      <c r="B2" s="16" t="s">
        <v>17</v>
      </c>
      <c r="C2" s="15">
        <v>17</v>
      </c>
      <c r="D2" s="2" t="s">
        <v>18</v>
      </c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89"/>
      <c r="AA2" s="89"/>
      <c r="AB2" s="89"/>
      <c r="AC2" s="90"/>
    </row>
    <row r="3" spans="1:29" ht="18.75" x14ac:dyDescent="0.3">
      <c r="A3" s="1"/>
      <c r="B3" s="1"/>
      <c r="C3" s="91" t="s">
        <v>0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3" t="s">
        <v>1</v>
      </c>
      <c r="R3" s="94" t="s">
        <v>2</v>
      </c>
      <c r="S3" s="95" t="s">
        <v>16</v>
      </c>
      <c r="T3" s="95"/>
      <c r="U3" s="95"/>
      <c r="V3" s="95"/>
      <c r="W3" s="95"/>
      <c r="X3" s="95"/>
      <c r="Y3" s="83" t="s">
        <v>1</v>
      </c>
      <c r="Z3" s="96" t="s">
        <v>2</v>
      </c>
      <c r="AA3" s="98"/>
      <c r="AB3" s="98" t="s">
        <v>3</v>
      </c>
      <c r="AC3" s="83" t="s">
        <v>4</v>
      </c>
    </row>
    <row r="4" spans="1:29" ht="18.75" x14ac:dyDescent="0.3">
      <c r="A4" s="1" t="s">
        <v>5</v>
      </c>
      <c r="B4" s="1" t="s">
        <v>6</v>
      </c>
      <c r="C4" s="65" t="s">
        <v>51</v>
      </c>
      <c r="D4" s="65" t="s">
        <v>52</v>
      </c>
      <c r="E4" s="65" t="s">
        <v>53</v>
      </c>
      <c r="F4" s="65" t="s">
        <v>54</v>
      </c>
      <c r="G4" s="65" t="s">
        <v>55</v>
      </c>
      <c r="H4" s="65" t="s">
        <v>56</v>
      </c>
      <c r="I4" s="65" t="s">
        <v>57</v>
      </c>
      <c r="J4" s="65"/>
      <c r="K4" s="65"/>
      <c r="L4" s="65"/>
      <c r="M4" s="65"/>
      <c r="N4" s="65"/>
      <c r="O4" s="65"/>
      <c r="P4" s="65"/>
      <c r="Q4" s="93"/>
      <c r="R4" s="85"/>
      <c r="S4" s="66" t="s">
        <v>58</v>
      </c>
      <c r="T4" s="66" t="s">
        <v>59</v>
      </c>
      <c r="U4" s="35"/>
      <c r="V4" s="35"/>
      <c r="W4" s="35"/>
      <c r="X4" s="35"/>
      <c r="Y4" s="85"/>
      <c r="Z4" s="97"/>
      <c r="AA4" s="99"/>
      <c r="AB4" s="99"/>
      <c r="AC4" s="84"/>
    </row>
    <row r="5" spans="1:29" ht="18.75" x14ac:dyDescent="0.3">
      <c r="A5" s="1"/>
      <c r="B5" s="1" t="s">
        <v>24</v>
      </c>
      <c r="C5" s="50">
        <v>3</v>
      </c>
      <c r="D5" s="50">
        <v>3</v>
      </c>
      <c r="E5" s="50">
        <v>4</v>
      </c>
      <c r="F5" s="50">
        <v>1</v>
      </c>
      <c r="G5" s="50">
        <v>1</v>
      </c>
      <c r="H5" s="50">
        <v>3</v>
      </c>
      <c r="I5" s="50">
        <v>3</v>
      </c>
      <c r="J5" s="50"/>
      <c r="K5" s="50"/>
      <c r="L5" s="50"/>
      <c r="M5" s="50"/>
      <c r="N5" s="50"/>
      <c r="O5" s="50"/>
      <c r="P5" s="50"/>
      <c r="Q5" s="6">
        <f t="shared" ref="Q5:Q14" si="0">SUM(C5:P5)</f>
        <v>18</v>
      </c>
      <c r="R5" s="7">
        <f t="shared" ref="R5:R22" si="1">Q5/$Q$5</f>
        <v>1</v>
      </c>
      <c r="S5" s="52">
        <v>6</v>
      </c>
      <c r="T5" s="52">
        <v>6</v>
      </c>
      <c r="U5" s="52"/>
      <c r="V5" s="52"/>
      <c r="W5" s="53"/>
      <c r="X5" s="53"/>
      <c r="Y5" s="57">
        <f t="shared" ref="Y5:Y14" si="2">SUM(S5:X5)</f>
        <v>12</v>
      </c>
      <c r="Z5" s="8">
        <f t="shared" ref="Z5:Z22" si="3">Y5/$Y$5</f>
        <v>1</v>
      </c>
      <c r="AA5" s="100"/>
      <c r="AB5" s="100"/>
      <c r="AC5" s="85"/>
    </row>
    <row r="6" spans="1:29" ht="18.75" x14ac:dyDescent="0.3">
      <c r="A6" s="9">
        <v>1</v>
      </c>
      <c r="B6" s="59" t="s">
        <v>34</v>
      </c>
      <c r="C6" s="51">
        <v>0</v>
      </c>
      <c r="D6" s="51">
        <v>3</v>
      </c>
      <c r="E6" s="51">
        <v>3</v>
      </c>
      <c r="F6" s="51">
        <v>1</v>
      </c>
      <c r="G6" s="51">
        <v>1</v>
      </c>
      <c r="H6" s="51">
        <v>3</v>
      </c>
      <c r="I6" s="51">
        <v>1</v>
      </c>
      <c r="J6" s="51"/>
      <c r="K6" s="51"/>
      <c r="L6" s="51"/>
      <c r="M6" s="51"/>
      <c r="N6" s="51"/>
      <c r="O6" s="51"/>
      <c r="P6" s="51"/>
      <c r="Q6" s="6">
        <f t="shared" si="0"/>
        <v>12</v>
      </c>
      <c r="R6" s="7">
        <f t="shared" si="1"/>
        <v>0.66666666666666663</v>
      </c>
      <c r="S6" s="54">
        <v>1</v>
      </c>
      <c r="T6" s="54">
        <v>4</v>
      </c>
      <c r="U6" s="54"/>
      <c r="V6" s="54"/>
      <c r="W6" s="54"/>
      <c r="X6" s="54"/>
      <c r="Y6" s="57">
        <f t="shared" si="2"/>
        <v>5</v>
      </c>
      <c r="Z6" s="8">
        <f t="shared" si="3"/>
        <v>0.41666666666666669</v>
      </c>
      <c r="AA6" s="55"/>
      <c r="AB6" s="55">
        <v>2</v>
      </c>
      <c r="AC6" s="10" t="str">
        <f t="shared" ref="AC6:AC14" si="4">IF(AND(R6&gt;=50%,R6&lt;=64%),"б",IF(AND(R6&gt;=65%,Z6&gt;=51%),"б/п",IF(AND(R6&lt;=49%),"н/б",IF(AND(R6&gt;=65%,Z6&lt;=50%),"б"))))</f>
        <v>б</v>
      </c>
    </row>
    <row r="7" spans="1:29" ht="18.75" x14ac:dyDescent="0.3">
      <c r="A7" s="9">
        <f>MAX($A$6:A6)+1</f>
        <v>2</v>
      </c>
      <c r="B7" s="59" t="s">
        <v>35</v>
      </c>
      <c r="C7" s="51">
        <v>2</v>
      </c>
      <c r="D7" s="51">
        <v>3</v>
      </c>
      <c r="E7" s="51">
        <v>3</v>
      </c>
      <c r="F7" s="51">
        <v>1</v>
      </c>
      <c r="G7" s="51">
        <v>1</v>
      </c>
      <c r="H7" s="51">
        <v>3</v>
      </c>
      <c r="I7" s="51">
        <v>0</v>
      </c>
      <c r="J7" s="51"/>
      <c r="K7" s="51"/>
      <c r="L7" s="51"/>
      <c r="M7" s="51"/>
      <c r="N7" s="51"/>
      <c r="O7" s="51"/>
      <c r="P7" s="51"/>
      <c r="Q7" s="6">
        <f t="shared" si="0"/>
        <v>13</v>
      </c>
      <c r="R7" s="7">
        <f t="shared" si="1"/>
        <v>0.72222222222222221</v>
      </c>
      <c r="S7" s="54">
        <v>4</v>
      </c>
      <c r="T7" s="54">
        <v>6</v>
      </c>
      <c r="U7" s="54"/>
      <c r="V7" s="54"/>
      <c r="W7" s="54"/>
      <c r="X7" s="54"/>
      <c r="Y7" s="57">
        <f t="shared" si="2"/>
        <v>10</v>
      </c>
      <c r="Z7" s="8">
        <f t="shared" si="3"/>
        <v>0.83333333333333337</v>
      </c>
      <c r="AA7" s="55"/>
      <c r="AB7" s="55">
        <v>2</v>
      </c>
      <c r="AC7" s="10" t="str">
        <f t="shared" si="4"/>
        <v>б/п</v>
      </c>
    </row>
    <row r="8" spans="1:29" ht="18.75" x14ac:dyDescent="0.3">
      <c r="A8" s="9">
        <f>MAX($A$6:A7)+1</f>
        <v>3</v>
      </c>
      <c r="B8" s="59" t="s">
        <v>36</v>
      </c>
      <c r="C8" s="51">
        <v>1</v>
      </c>
      <c r="D8" s="51">
        <v>3</v>
      </c>
      <c r="E8" s="51">
        <v>0</v>
      </c>
      <c r="F8" s="51">
        <v>1</v>
      </c>
      <c r="G8" s="51">
        <v>1</v>
      </c>
      <c r="H8" s="51">
        <v>3</v>
      </c>
      <c r="I8" s="51">
        <v>1</v>
      </c>
      <c r="J8" s="51"/>
      <c r="K8" s="51"/>
      <c r="L8" s="51"/>
      <c r="M8" s="51"/>
      <c r="N8" s="51"/>
      <c r="O8" s="51"/>
      <c r="P8" s="51"/>
      <c r="Q8" s="6">
        <f t="shared" si="0"/>
        <v>10</v>
      </c>
      <c r="R8" s="7">
        <f t="shared" si="1"/>
        <v>0.55555555555555558</v>
      </c>
      <c r="S8" s="54">
        <v>6</v>
      </c>
      <c r="T8" s="54">
        <v>2</v>
      </c>
      <c r="U8" s="54"/>
      <c r="V8" s="54"/>
      <c r="W8" s="54"/>
      <c r="X8" s="54"/>
      <c r="Y8" s="57">
        <f t="shared" si="2"/>
        <v>8</v>
      </c>
      <c r="Z8" s="8">
        <f t="shared" si="3"/>
        <v>0.66666666666666663</v>
      </c>
      <c r="AA8" s="55"/>
      <c r="AB8" s="55">
        <v>2</v>
      </c>
      <c r="AC8" s="10" t="s">
        <v>31</v>
      </c>
    </row>
    <row r="9" spans="1:29" ht="18.75" x14ac:dyDescent="0.3">
      <c r="A9" s="9">
        <f>MAX($A$6:A8)+1</f>
        <v>4</v>
      </c>
      <c r="B9" s="59" t="s">
        <v>37</v>
      </c>
      <c r="C9" s="51">
        <v>2</v>
      </c>
      <c r="D9" s="51">
        <v>3</v>
      </c>
      <c r="E9" s="51">
        <v>2</v>
      </c>
      <c r="F9" s="51">
        <v>1</v>
      </c>
      <c r="G9" s="51">
        <v>1</v>
      </c>
      <c r="H9" s="51">
        <v>2</v>
      </c>
      <c r="I9" s="51">
        <v>2</v>
      </c>
      <c r="J9" s="51"/>
      <c r="K9" s="51"/>
      <c r="L9" s="51"/>
      <c r="M9" s="51"/>
      <c r="N9" s="51"/>
      <c r="O9" s="51"/>
      <c r="P9" s="51"/>
      <c r="Q9" s="6">
        <f t="shared" si="0"/>
        <v>13</v>
      </c>
      <c r="R9" s="7">
        <f t="shared" si="1"/>
        <v>0.72222222222222221</v>
      </c>
      <c r="S9" s="54">
        <v>6</v>
      </c>
      <c r="T9" s="54">
        <v>4</v>
      </c>
      <c r="U9" s="54"/>
      <c r="V9" s="54"/>
      <c r="W9" s="54"/>
      <c r="X9" s="54"/>
      <c r="Y9" s="57">
        <f t="shared" si="2"/>
        <v>10</v>
      </c>
      <c r="Z9" s="8">
        <f t="shared" si="3"/>
        <v>0.83333333333333337</v>
      </c>
      <c r="AA9" s="55"/>
      <c r="AB9" s="55">
        <v>2</v>
      </c>
      <c r="AC9" s="10" t="s">
        <v>32</v>
      </c>
    </row>
    <row r="10" spans="1:29" ht="18.75" x14ac:dyDescent="0.3">
      <c r="A10" s="67">
        <f>MAX($A$6:A9)+1</f>
        <v>5</v>
      </c>
      <c r="B10" s="59" t="s">
        <v>38</v>
      </c>
      <c r="C10" s="71">
        <v>3</v>
      </c>
      <c r="D10" s="71">
        <v>3</v>
      </c>
      <c r="E10" s="71">
        <v>3</v>
      </c>
      <c r="F10" s="71">
        <v>1</v>
      </c>
      <c r="G10" s="71">
        <v>1</v>
      </c>
      <c r="H10" s="71">
        <v>3</v>
      </c>
      <c r="I10" s="71">
        <v>2</v>
      </c>
      <c r="J10" s="71"/>
      <c r="K10" s="71"/>
      <c r="L10" s="71"/>
      <c r="M10" s="71"/>
      <c r="N10" s="71"/>
      <c r="O10" s="71"/>
      <c r="P10" s="71"/>
      <c r="Q10" s="68">
        <f t="shared" si="0"/>
        <v>16</v>
      </c>
      <c r="R10" s="69">
        <f t="shared" si="1"/>
        <v>0.88888888888888884</v>
      </c>
      <c r="S10" s="70">
        <v>4</v>
      </c>
      <c r="T10" s="54">
        <v>4</v>
      </c>
      <c r="U10" s="54"/>
      <c r="V10" s="54"/>
      <c r="W10" s="54"/>
      <c r="X10" s="54"/>
      <c r="Y10" s="57">
        <f t="shared" si="2"/>
        <v>8</v>
      </c>
      <c r="Z10" s="8">
        <f t="shared" si="3"/>
        <v>0.66666666666666663</v>
      </c>
      <c r="AA10" s="55"/>
      <c r="AB10" s="55">
        <v>2</v>
      </c>
      <c r="AC10" s="10" t="str">
        <f t="shared" si="4"/>
        <v>б/п</v>
      </c>
    </row>
    <row r="11" spans="1:29" ht="18.75" x14ac:dyDescent="0.3">
      <c r="A11" s="9">
        <f>MAX($A$6:A10)+1</f>
        <v>6</v>
      </c>
      <c r="B11" s="59" t="s">
        <v>39</v>
      </c>
      <c r="C11" s="51">
        <v>2</v>
      </c>
      <c r="D11" s="51">
        <v>3</v>
      </c>
      <c r="E11" s="51">
        <v>3</v>
      </c>
      <c r="F11" s="51">
        <v>1</v>
      </c>
      <c r="G11" s="51">
        <v>1</v>
      </c>
      <c r="H11" s="51">
        <v>3</v>
      </c>
      <c r="I11" s="51">
        <v>1</v>
      </c>
      <c r="J11" s="51"/>
      <c r="K11" s="51"/>
      <c r="L11" s="51"/>
      <c r="M11" s="51"/>
      <c r="N11" s="51"/>
      <c r="O11" s="51"/>
      <c r="P11" s="51"/>
      <c r="Q11" s="6">
        <f t="shared" si="0"/>
        <v>14</v>
      </c>
      <c r="R11" s="7">
        <f t="shared" si="1"/>
        <v>0.77777777777777779</v>
      </c>
      <c r="S11" s="54">
        <v>2</v>
      </c>
      <c r="T11" s="54">
        <v>6</v>
      </c>
      <c r="U11" s="54"/>
      <c r="V11" s="54"/>
      <c r="W11" s="54"/>
      <c r="X11" s="54"/>
      <c r="Y11" s="57">
        <f t="shared" si="2"/>
        <v>8</v>
      </c>
      <c r="Z11" s="8">
        <f t="shared" si="3"/>
        <v>0.66666666666666663</v>
      </c>
      <c r="AA11" s="55"/>
      <c r="AB11" s="55">
        <v>2</v>
      </c>
      <c r="AC11" s="10" t="str">
        <f t="shared" si="4"/>
        <v>б/п</v>
      </c>
    </row>
    <row r="12" spans="1:29" ht="18.75" x14ac:dyDescent="0.3">
      <c r="A12" s="9">
        <f>MAX($A$6:A11)+1</f>
        <v>7</v>
      </c>
      <c r="B12" s="60" t="s">
        <v>40</v>
      </c>
      <c r="C12" s="51">
        <v>2</v>
      </c>
      <c r="D12" s="51">
        <v>3</v>
      </c>
      <c r="E12" s="51">
        <v>0</v>
      </c>
      <c r="F12" s="51">
        <v>1</v>
      </c>
      <c r="G12" s="51">
        <v>1</v>
      </c>
      <c r="H12" s="51">
        <v>3</v>
      </c>
      <c r="I12" s="51">
        <v>2</v>
      </c>
      <c r="J12" s="51"/>
      <c r="K12" s="51"/>
      <c r="L12" s="51"/>
      <c r="M12" s="51"/>
      <c r="N12" s="51"/>
      <c r="O12" s="51"/>
      <c r="P12" s="51"/>
      <c r="Q12" s="6">
        <f t="shared" si="0"/>
        <v>12</v>
      </c>
      <c r="R12" s="7">
        <f t="shared" si="1"/>
        <v>0.66666666666666663</v>
      </c>
      <c r="S12" s="54">
        <v>4</v>
      </c>
      <c r="T12" s="54">
        <v>6</v>
      </c>
      <c r="U12" s="54"/>
      <c r="V12" s="54"/>
      <c r="W12" s="54"/>
      <c r="X12" s="54"/>
      <c r="Y12" s="57">
        <f t="shared" si="2"/>
        <v>10</v>
      </c>
      <c r="Z12" s="8">
        <f t="shared" si="3"/>
        <v>0.83333333333333337</v>
      </c>
      <c r="AA12" s="55"/>
      <c r="AB12" s="55">
        <v>2</v>
      </c>
      <c r="AC12" s="10" t="str">
        <f t="shared" si="4"/>
        <v>б/п</v>
      </c>
    </row>
    <row r="13" spans="1:29" ht="18.75" x14ac:dyDescent="0.3">
      <c r="A13" s="9">
        <f>MAX($A$6:A12)+1</f>
        <v>8</v>
      </c>
      <c r="B13" s="59" t="s">
        <v>41</v>
      </c>
      <c r="C13" s="51">
        <v>2</v>
      </c>
      <c r="D13" s="51">
        <v>3</v>
      </c>
      <c r="E13" s="51">
        <v>3</v>
      </c>
      <c r="F13" s="51">
        <v>1</v>
      </c>
      <c r="G13" s="51">
        <v>1</v>
      </c>
      <c r="H13" s="51">
        <v>3</v>
      </c>
      <c r="I13" s="51">
        <v>0</v>
      </c>
      <c r="J13" s="51"/>
      <c r="K13" s="51"/>
      <c r="L13" s="51"/>
      <c r="M13" s="51"/>
      <c r="N13" s="51"/>
      <c r="O13" s="51"/>
      <c r="P13" s="51"/>
      <c r="Q13" s="6">
        <f t="shared" si="0"/>
        <v>13</v>
      </c>
      <c r="R13" s="7">
        <f t="shared" si="1"/>
        <v>0.72222222222222221</v>
      </c>
      <c r="S13" s="54">
        <v>4</v>
      </c>
      <c r="T13" s="54">
        <v>6</v>
      </c>
      <c r="U13" s="54"/>
      <c r="V13" s="54"/>
      <c r="W13" s="54"/>
      <c r="X13" s="54"/>
      <c r="Y13" s="58">
        <f t="shared" si="2"/>
        <v>10</v>
      </c>
      <c r="Z13" s="8">
        <f t="shared" si="3"/>
        <v>0.83333333333333337</v>
      </c>
      <c r="AA13" s="55"/>
      <c r="AB13" s="55">
        <v>2</v>
      </c>
      <c r="AC13" s="10" t="s">
        <v>32</v>
      </c>
    </row>
    <row r="14" spans="1:29" ht="18.75" x14ac:dyDescent="0.3">
      <c r="A14" s="9">
        <f>MAX($A$6:A13)+1</f>
        <v>9</v>
      </c>
      <c r="B14" s="59" t="s">
        <v>42</v>
      </c>
      <c r="C14" s="51">
        <v>3</v>
      </c>
      <c r="D14" s="51">
        <v>3</v>
      </c>
      <c r="E14" s="51">
        <v>3</v>
      </c>
      <c r="F14" s="51">
        <v>1</v>
      </c>
      <c r="G14" s="51">
        <v>1</v>
      </c>
      <c r="H14" s="51">
        <v>3</v>
      </c>
      <c r="I14" s="51">
        <v>0</v>
      </c>
      <c r="J14" s="51"/>
      <c r="K14" s="51"/>
      <c r="L14" s="51"/>
      <c r="M14" s="51"/>
      <c r="N14" s="51"/>
      <c r="O14" s="51"/>
      <c r="P14" s="51"/>
      <c r="Q14" s="6">
        <f t="shared" si="0"/>
        <v>14</v>
      </c>
      <c r="R14" s="7">
        <f t="shared" si="1"/>
        <v>0.77777777777777779</v>
      </c>
      <c r="S14" s="54">
        <v>4</v>
      </c>
      <c r="T14" s="54">
        <v>4</v>
      </c>
      <c r="U14" s="54"/>
      <c r="V14" s="54"/>
      <c r="W14" s="54"/>
      <c r="X14" s="54"/>
      <c r="Y14" s="57">
        <f t="shared" si="2"/>
        <v>8</v>
      </c>
      <c r="Z14" s="8">
        <f t="shared" si="3"/>
        <v>0.66666666666666663</v>
      </c>
      <c r="AA14" s="55"/>
      <c r="AB14" s="55">
        <v>2</v>
      </c>
      <c r="AC14" s="10" t="str">
        <f t="shared" si="4"/>
        <v>б/п</v>
      </c>
    </row>
    <row r="15" spans="1:29" ht="18.75" x14ac:dyDescent="0.3">
      <c r="A15" s="9">
        <f>MAX($A$6:A14)+1</f>
        <v>10</v>
      </c>
      <c r="B15" s="60" t="s">
        <v>43</v>
      </c>
      <c r="C15" s="51">
        <v>2</v>
      </c>
      <c r="D15" s="51">
        <v>3</v>
      </c>
      <c r="E15" s="51">
        <v>4</v>
      </c>
      <c r="F15" s="51">
        <v>1</v>
      </c>
      <c r="G15" s="51">
        <v>1</v>
      </c>
      <c r="H15" s="51">
        <v>3</v>
      </c>
      <c r="I15" s="51">
        <v>0</v>
      </c>
      <c r="J15" s="51"/>
      <c r="K15" s="51"/>
      <c r="L15" s="51"/>
      <c r="M15" s="51"/>
      <c r="N15" s="51"/>
      <c r="O15" s="51"/>
      <c r="P15" s="51"/>
      <c r="Q15" s="6">
        <f t="shared" ref="Q15:Q17" si="5">SUM(C15:P15)</f>
        <v>14</v>
      </c>
      <c r="R15" s="7">
        <f t="shared" si="1"/>
        <v>0.77777777777777779</v>
      </c>
      <c r="S15" s="54">
        <v>0</v>
      </c>
      <c r="T15" s="54">
        <v>2</v>
      </c>
      <c r="U15" s="54"/>
      <c r="V15" s="54"/>
      <c r="W15" s="54"/>
      <c r="X15" s="54"/>
      <c r="Y15" s="58">
        <f t="shared" ref="Y15:Y18" si="6">SUM(S15:X15)</f>
        <v>2</v>
      </c>
      <c r="Z15" s="8">
        <f t="shared" si="3"/>
        <v>0.16666666666666666</v>
      </c>
      <c r="AA15" s="55"/>
      <c r="AB15" s="55">
        <v>2</v>
      </c>
      <c r="AC15" s="10" t="str">
        <f t="shared" ref="AC15:AC18" si="7">IF(AND(R15&gt;=50%,R15&lt;=64%),"б",IF(AND(R15&gt;=65%,Z15&gt;=51%),"б/п",IF(AND(R15&lt;=49%),"н/б",IF(AND(R15&gt;=65%,Z15&lt;=50%),"б"))))</f>
        <v>б</v>
      </c>
    </row>
    <row r="16" spans="1:29" ht="18.75" x14ac:dyDescent="0.3">
      <c r="A16" s="9">
        <f>MAX($A$6:A15)+1</f>
        <v>11</v>
      </c>
      <c r="B16" s="61" t="s">
        <v>44</v>
      </c>
      <c r="C16" s="51">
        <v>2</v>
      </c>
      <c r="D16" s="51">
        <v>3</v>
      </c>
      <c r="E16" s="51">
        <v>3</v>
      </c>
      <c r="F16" s="51">
        <v>1</v>
      </c>
      <c r="G16" s="51">
        <v>1</v>
      </c>
      <c r="H16" s="51">
        <v>3</v>
      </c>
      <c r="I16" s="51">
        <v>2</v>
      </c>
      <c r="J16" s="51"/>
      <c r="K16" s="51"/>
      <c r="L16" s="51"/>
      <c r="M16" s="51"/>
      <c r="N16" s="51"/>
      <c r="O16" s="51"/>
      <c r="P16" s="51"/>
      <c r="Q16" s="6">
        <f t="shared" si="5"/>
        <v>15</v>
      </c>
      <c r="R16" s="7">
        <f t="shared" si="1"/>
        <v>0.83333333333333337</v>
      </c>
      <c r="S16" s="54">
        <v>4</v>
      </c>
      <c r="T16" s="54">
        <v>6</v>
      </c>
      <c r="U16" s="54"/>
      <c r="V16" s="54"/>
      <c r="W16" s="54"/>
      <c r="X16" s="54"/>
      <c r="Y16" s="58">
        <f t="shared" si="6"/>
        <v>10</v>
      </c>
      <c r="Z16" s="8">
        <f t="shared" si="3"/>
        <v>0.83333333333333337</v>
      </c>
      <c r="AA16" s="55"/>
      <c r="AB16" s="55">
        <v>2</v>
      </c>
      <c r="AC16" s="10" t="str">
        <f t="shared" si="7"/>
        <v>б/п</v>
      </c>
    </row>
    <row r="17" spans="1:30" ht="18.75" x14ac:dyDescent="0.3">
      <c r="A17" s="9">
        <f>MAX($A$6:A16)+1</f>
        <v>12</v>
      </c>
      <c r="B17" s="59" t="s">
        <v>45</v>
      </c>
      <c r="C17" s="51">
        <v>2</v>
      </c>
      <c r="D17" s="51">
        <v>3</v>
      </c>
      <c r="E17" s="51">
        <v>3</v>
      </c>
      <c r="F17" s="51">
        <v>1</v>
      </c>
      <c r="G17" s="51">
        <v>1</v>
      </c>
      <c r="H17" s="51">
        <v>3</v>
      </c>
      <c r="I17" s="51">
        <v>0</v>
      </c>
      <c r="J17" s="51"/>
      <c r="K17" s="51"/>
      <c r="L17" s="51"/>
      <c r="M17" s="51"/>
      <c r="N17" s="51"/>
      <c r="O17" s="51"/>
      <c r="P17" s="51"/>
      <c r="Q17" s="6">
        <f t="shared" si="5"/>
        <v>13</v>
      </c>
      <c r="R17" s="7">
        <f t="shared" si="1"/>
        <v>0.72222222222222221</v>
      </c>
      <c r="S17" s="54">
        <v>0</v>
      </c>
      <c r="T17" s="54">
        <v>2</v>
      </c>
      <c r="U17" s="54"/>
      <c r="V17" s="54"/>
      <c r="W17" s="54"/>
      <c r="X17" s="54"/>
      <c r="Y17" s="58">
        <f t="shared" si="6"/>
        <v>2</v>
      </c>
      <c r="Z17" s="8">
        <f t="shared" si="3"/>
        <v>0.16666666666666666</v>
      </c>
      <c r="AA17" s="55"/>
      <c r="AB17" s="55">
        <v>2</v>
      </c>
      <c r="AC17" s="10" t="str">
        <f t="shared" si="7"/>
        <v>б</v>
      </c>
    </row>
    <row r="18" spans="1:30" ht="18.75" x14ac:dyDescent="0.3">
      <c r="A18" s="9">
        <f>MAX($A$6:A17)+1</f>
        <v>13</v>
      </c>
      <c r="B18" s="60" t="s">
        <v>46</v>
      </c>
      <c r="C18" s="51">
        <v>3</v>
      </c>
      <c r="D18" s="51">
        <v>3</v>
      </c>
      <c r="E18" s="51">
        <v>3</v>
      </c>
      <c r="F18" s="51">
        <v>1</v>
      </c>
      <c r="G18" s="51">
        <v>1</v>
      </c>
      <c r="H18" s="51">
        <v>3</v>
      </c>
      <c r="I18" s="51">
        <v>2</v>
      </c>
      <c r="J18" s="51"/>
      <c r="K18" s="51"/>
      <c r="L18" s="51"/>
      <c r="M18" s="51"/>
      <c r="N18" s="51"/>
      <c r="O18" s="51"/>
      <c r="P18" s="51"/>
      <c r="Q18" s="6">
        <f t="shared" ref="Q18:Q22" si="8">SUM(C18:P18)</f>
        <v>16</v>
      </c>
      <c r="R18" s="7">
        <f t="shared" si="1"/>
        <v>0.88888888888888884</v>
      </c>
      <c r="S18" s="54">
        <v>2</v>
      </c>
      <c r="T18" s="54">
        <v>6</v>
      </c>
      <c r="U18" s="54"/>
      <c r="V18" s="54"/>
      <c r="W18" s="54"/>
      <c r="X18" s="54"/>
      <c r="Y18" s="58">
        <f t="shared" si="6"/>
        <v>8</v>
      </c>
      <c r="Z18" s="8">
        <f t="shared" si="3"/>
        <v>0.66666666666666663</v>
      </c>
      <c r="AA18" s="55"/>
      <c r="AB18" s="55">
        <v>2</v>
      </c>
      <c r="AC18" s="10" t="str">
        <f t="shared" si="7"/>
        <v>б/п</v>
      </c>
    </row>
    <row r="19" spans="1:30" ht="18.75" x14ac:dyDescent="0.3">
      <c r="A19" s="9">
        <f>MAX($A$6:A18)+1</f>
        <v>14</v>
      </c>
      <c r="B19" s="59" t="s">
        <v>47</v>
      </c>
      <c r="C19" s="51">
        <v>2</v>
      </c>
      <c r="D19" s="51">
        <v>3</v>
      </c>
      <c r="E19" s="51">
        <v>0</v>
      </c>
      <c r="F19" s="51">
        <v>1</v>
      </c>
      <c r="G19" s="51">
        <v>1</v>
      </c>
      <c r="H19" s="51">
        <v>3</v>
      </c>
      <c r="I19" s="51">
        <v>2</v>
      </c>
      <c r="J19" s="51"/>
      <c r="K19" s="51"/>
      <c r="L19" s="51"/>
      <c r="M19" s="51"/>
      <c r="N19" s="51"/>
      <c r="O19" s="51"/>
      <c r="P19" s="51"/>
      <c r="Q19" s="6">
        <f t="shared" si="8"/>
        <v>12</v>
      </c>
      <c r="R19" s="7">
        <f t="shared" si="1"/>
        <v>0.66666666666666663</v>
      </c>
      <c r="S19" s="54">
        <v>4</v>
      </c>
      <c r="T19" s="54">
        <v>6</v>
      </c>
      <c r="U19" s="54"/>
      <c r="V19" s="54"/>
      <c r="W19" s="54"/>
      <c r="X19" s="54"/>
      <c r="Y19" s="57">
        <v>10</v>
      </c>
      <c r="Z19" s="8">
        <f t="shared" si="3"/>
        <v>0.83333333333333337</v>
      </c>
      <c r="AA19" s="55"/>
      <c r="AB19" s="55">
        <v>2</v>
      </c>
      <c r="AC19" s="10" t="s">
        <v>32</v>
      </c>
      <c r="AD19">
        <f>SUM(S19:X19)</f>
        <v>10</v>
      </c>
    </row>
    <row r="20" spans="1:30" ht="37.5" x14ac:dyDescent="0.3">
      <c r="A20" s="9">
        <f>MAX($A$6:A19)+1</f>
        <v>15</v>
      </c>
      <c r="B20" s="59" t="s">
        <v>48</v>
      </c>
      <c r="C20" s="51">
        <v>3</v>
      </c>
      <c r="D20" s="51">
        <v>3</v>
      </c>
      <c r="E20" s="51">
        <v>4</v>
      </c>
      <c r="F20" s="51">
        <v>1</v>
      </c>
      <c r="G20" s="51">
        <v>1</v>
      </c>
      <c r="H20" s="51">
        <v>3</v>
      </c>
      <c r="I20" s="51">
        <v>1</v>
      </c>
      <c r="J20" s="51"/>
      <c r="K20" s="51"/>
      <c r="L20" s="51"/>
      <c r="M20" s="51"/>
      <c r="N20" s="51"/>
      <c r="O20" s="51"/>
      <c r="P20" s="51"/>
      <c r="Q20" s="6">
        <f t="shared" si="8"/>
        <v>16</v>
      </c>
      <c r="R20" s="7">
        <f t="shared" si="1"/>
        <v>0.88888888888888884</v>
      </c>
      <c r="S20" s="54">
        <v>4</v>
      </c>
      <c r="T20" s="54">
        <v>6</v>
      </c>
      <c r="U20" s="54"/>
      <c r="V20" s="54"/>
      <c r="W20" s="54"/>
      <c r="X20" s="54"/>
      <c r="Y20" s="58">
        <f>SUM(S20:X20)</f>
        <v>10</v>
      </c>
      <c r="Z20" s="8">
        <f t="shared" si="3"/>
        <v>0.83333333333333337</v>
      </c>
      <c r="AA20" s="55"/>
      <c r="AB20" s="55">
        <v>2</v>
      </c>
      <c r="AC20" s="10" t="str">
        <f t="shared" ref="AC20:AC22" si="9">IF(AND(R20&gt;=50%,R20&lt;=64%),"б",IF(AND(R20&gt;=65%,Z20&gt;=51%),"б/п",IF(AND(R20&lt;=49%),"н/б",IF(AND(R20&gt;=65%,Z20&lt;=50%),"б"))))</f>
        <v>б/п</v>
      </c>
    </row>
    <row r="21" spans="1:30" ht="18.75" x14ac:dyDescent="0.3">
      <c r="A21" s="9">
        <f>MAX($A$6:A20)+1</f>
        <v>16</v>
      </c>
      <c r="B21" s="59" t="s">
        <v>49</v>
      </c>
      <c r="C21" s="51">
        <v>0</v>
      </c>
      <c r="D21" s="51">
        <v>3</v>
      </c>
      <c r="E21" s="51">
        <v>3</v>
      </c>
      <c r="F21" s="51">
        <v>0</v>
      </c>
      <c r="G21" s="51">
        <v>1</v>
      </c>
      <c r="H21" s="51">
        <v>3</v>
      </c>
      <c r="I21" s="51">
        <v>0</v>
      </c>
      <c r="J21" s="51"/>
      <c r="K21" s="51"/>
      <c r="L21" s="51"/>
      <c r="M21" s="51"/>
      <c r="N21" s="51"/>
      <c r="O21" s="51"/>
      <c r="P21" s="51"/>
      <c r="Q21" s="6">
        <f t="shared" si="8"/>
        <v>10</v>
      </c>
      <c r="R21" s="7">
        <f t="shared" si="1"/>
        <v>0.55555555555555558</v>
      </c>
      <c r="S21" s="54">
        <v>6</v>
      </c>
      <c r="T21" s="54">
        <v>0</v>
      </c>
      <c r="U21" s="54"/>
      <c r="V21" s="54"/>
      <c r="W21" s="54"/>
      <c r="X21" s="54"/>
      <c r="Y21" s="57">
        <f>SUM(S21:X21)</f>
        <v>6</v>
      </c>
      <c r="Z21" s="8">
        <f t="shared" si="3"/>
        <v>0.5</v>
      </c>
      <c r="AA21" s="55"/>
      <c r="AB21" s="55">
        <v>2</v>
      </c>
      <c r="AC21" s="10" t="str">
        <f t="shared" si="9"/>
        <v>б</v>
      </c>
    </row>
    <row r="22" spans="1:30" ht="18.75" x14ac:dyDescent="0.3">
      <c r="A22" s="9">
        <f>MAX($A$6:A21)+1</f>
        <v>17</v>
      </c>
      <c r="B22" s="59" t="s">
        <v>50</v>
      </c>
      <c r="C22" s="51">
        <v>1</v>
      </c>
      <c r="D22" s="51">
        <v>3</v>
      </c>
      <c r="E22" s="51">
        <v>3</v>
      </c>
      <c r="F22" s="51">
        <v>0</v>
      </c>
      <c r="G22" s="51">
        <v>1</v>
      </c>
      <c r="H22" s="51">
        <v>1</v>
      </c>
      <c r="I22" s="51">
        <v>3</v>
      </c>
      <c r="J22" s="51"/>
      <c r="K22" s="51"/>
      <c r="L22" s="51"/>
      <c r="M22" s="51"/>
      <c r="N22" s="51"/>
      <c r="O22" s="51"/>
      <c r="P22" s="51"/>
      <c r="Q22" s="6">
        <f t="shared" si="8"/>
        <v>12</v>
      </c>
      <c r="R22" s="7">
        <f t="shared" si="1"/>
        <v>0.66666666666666663</v>
      </c>
      <c r="S22" s="54">
        <v>0</v>
      </c>
      <c r="T22" s="54">
        <v>6</v>
      </c>
      <c r="U22" s="54"/>
      <c r="V22" s="54"/>
      <c r="W22" s="54"/>
      <c r="X22" s="54"/>
      <c r="Y22" s="57">
        <f>SUM(S22:X22)</f>
        <v>6</v>
      </c>
      <c r="Z22" s="8">
        <f t="shared" si="3"/>
        <v>0.5</v>
      </c>
      <c r="AA22" s="55"/>
      <c r="AB22" s="55">
        <v>2</v>
      </c>
      <c r="AC22" s="10" t="s">
        <v>32</v>
      </c>
    </row>
    <row r="23" spans="1:30" ht="18.75" x14ac:dyDescent="0.3">
      <c r="A23" s="9">
        <f>MAX($A$6:A22)+1</f>
        <v>18</v>
      </c>
      <c r="B23" s="59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"/>
      <c r="R23" s="7"/>
      <c r="S23" s="54"/>
      <c r="T23" s="54"/>
      <c r="U23" s="54"/>
      <c r="V23" s="54"/>
      <c r="W23" s="54"/>
      <c r="X23" s="54"/>
      <c r="Y23" s="57"/>
      <c r="Z23" s="8"/>
      <c r="AA23" s="55"/>
      <c r="AB23" s="55"/>
      <c r="AC23" s="10"/>
    </row>
    <row r="24" spans="1:30" ht="18.75" x14ac:dyDescent="0.3">
      <c r="A24" s="9">
        <f>MAX($A$6:A23)+1</f>
        <v>19</v>
      </c>
      <c r="B24" s="59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6"/>
      <c r="R24" s="7"/>
      <c r="S24" s="54"/>
      <c r="T24" s="54"/>
      <c r="U24" s="54"/>
      <c r="V24" s="54"/>
      <c r="W24" s="54"/>
      <c r="X24" s="54"/>
      <c r="Y24" s="57"/>
      <c r="Z24" s="8"/>
      <c r="AA24" s="55"/>
      <c r="AB24" s="55"/>
      <c r="AC24" s="10"/>
    </row>
    <row r="25" spans="1:30" ht="18.75" x14ac:dyDescent="0.3">
      <c r="A25" s="9">
        <f>MAX($A$6:A24)+1</f>
        <v>20</v>
      </c>
      <c r="B25" s="6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6"/>
      <c r="R25" s="7"/>
      <c r="S25" s="54"/>
      <c r="T25" s="54"/>
      <c r="U25" s="54"/>
      <c r="V25" s="54"/>
      <c r="W25" s="54"/>
      <c r="X25" s="54"/>
      <c r="Y25" s="58"/>
      <c r="Z25" s="8"/>
      <c r="AA25" s="55"/>
      <c r="AB25" s="55"/>
      <c r="AC25" s="10"/>
    </row>
    <row r="26" spans="1:30" ht="18.75" x14ac:dyDescent="0.3">
      <c r="A26" s="9">
        <f>MAX($A$6:A25)+1</f>
        <v>21</v>
      </c>
      <c r="B26" s="6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6"/>
      <c r="R26" s="7"/>
      <c r="S26" s="54"/>
      <c r="T26" s="54"/>
      <c r="U26" s="54"/>
      <c r="V26" s="54"/>
      <c r="W26" s="54"/>
      <c r="X26" s="54"/>
      <c r="Y26" s="58"/>
      <c r="Z26" s="8"/>
      <c r="AA26" s="55"/>
      <c r="AB26" s="55"/>
      <c r="AC26" s="10"/>
    </row>
    <row r="27" spans="1:30" ht="18.75" x14ac:dyDescent="0.3">
      <c r="A27" s="9">
        <f>MAX($A$6:A26)+1</f>
        <v>22</v>
      </c>
      <c r="B27" s="62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6"/>
      <c r="R27" s="7"/>
      <c r="S27" s="54"/>
      <c r="T27" s="54"/>
      <c r="U27" s="54"/>
      <c r="V27" s="54"/>
      <c r="W27" s="54"/>
      <c r="X27" s="54"/>
      <c r="Y27" s="57"/>
      <c r="Z27" s="8"/>
      <c r="AA27" s="55"/>
      <c r="AB27" s="55"/>
      <c r="AC27" s="10"/>
    </row>
    <row r="28" spans="1:30" ht="18.75" x14ac:dyDescent="0.3">
      <c r="A28" s="9">
        <f>MAX($A$6:A27)+1</f>
        <v>23</v>
      </c>
      <c r="B28" s="6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"/>
      <c r="R28" s="7"/>
      <c r="S28" s="54"/>
      <c r="T28" s="54"/>
      <c r="U28" s="54"/>
      <c r="V28" s="54"/>
      <c r="W28" s="54"/>
      <c r="X28" s="54"/>
      <c r="Y28" s="57"/>
      <c r="Z28" s="8"/>
      <c r="AA28" s="55"/>
      <c r="AB28" s="55"/>
      <c r="AC28" s="10"/>
    </row>
    <row r="29" spans="1:30" ht="18.75" x14ac:dyDescent="0.3">
      <c r="A29" s="9">
        <f>MAX($A$6:A28)+1</f>
        <v>24</v>
      </c>
      <c r="B29" s="6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"/>
      <c r="R29" s="7"/>
      <c r="S29" s="54"/>
      <c r="T29" s="54"/>
      <c r="U29" s="54"/>
      <c r="V29" s="54"/>
      <c r="W29" s="54"/>
      <c r="X29" s="54"/>
      <c r="Y29" s="57"/>
      <c r="Z29" s="8"/>
      <c r="AA29" s="55"/>
      <c r="AB29" s="55"/>
      <c r="AC29" s="10"/>
    </row>
    <row r="30" spans="1:30" ht="18.75" x14ac:dyDescent="0.3">
      <c r="A30" s="9">
        <f>MAX($A$6:A29)+1</f>
        <v>25</v>
      </c>
      <c r="B30" s="6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"/>
      <c r="R30" s="7"/>
      <c r="S30" s="54"/>
      <c r="T30" s="54"/>
      <c r="U30" s="54"/>
      <c r="V30" s="54"/>
      <c r="W30" s="54"/>
      <c r="X30" s="54"/>
      <c r="Y30" s="57"/>
      <c r="Z30" s="8"/>
      <c r="AA30" s="55"/>
      <c r="AB30" s="55"/>
      <c r="AC30" s="10"/>
    </row>
    <row r="31" spans="1:30" ht="18.75" x14ac:dyDescent="0.3">
      <c r="A31" s="9">
        <f>MAX($A$6:A30)+1</f>
        <v>26</v>
      </c>
      <c r="B31" s="6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6"/>
      <c r="R31" s="7"/>
      <c r="S31" s="54"/>
      <c r="T31" s="54"/>
      <c r="U31" s="54"/>
      <c r="V31" s="54"/>
      <c r="W31" s="54"/>
      <c r="X31" s="54"/>
      <c r="Y31" s="57"/>
      <c r="Z31" s="8"/>
      <c r="AA31" s="55"/>
      <c r="AB31" s="55"/>
      <c r="AC31" s="10"/>
    </row>
    <row r="32" spans="1:30" ht="18.75" x14ac:dyDescent="0.3">
      <c r="A32" s="9">
        <f>MAX($A$6:A31)+1</f>
        <v>27</v>
      </c>
      <c r="B32" s="6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6"/>
      <c r="R32" s="7"/>
      <c r="S32" s="54"/>
      <c r="T32" s="54"/>
      <c r="U32" s="54"/>
      <c r="V32" s="54"/>
      <c r="W32" s="54"/>
      <c r="X32" s="54"/>
      <c r="Y32" s="57"/>
      <c r="Z32" s="8"/>
      <c r="AA32" s="55"/>
      <c r="AB32" s="55"/>
      <c r="AC32" s="10"/>
    </row>
    <row r="33" spans="1:29" ht="18.75" x14ac:dyDescent="0.3">
      <c r="A33" s="9">
        <f>MAX($A$6:A32)+1</f>
        <v>28</v>
      </c>
      <c r="B33" s="6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6"/>
      <c r="R33" s="7"/>
      <c r="S33" s="54"/>
      <c r="T33" s="54"/>
      <c r="U33" s="54"/>
      <c r="V33" s="54"/>
      <c r="W33" s="54"/>
      <c r="X33" s="54"/>
      <c r="Y33" s="57"/>
      <c r="Z33" s="8"/>
      <c r="AA33" s="55"/>
      <c r="AB33" s="55"/>
      <c r="AC33" s="10"/>
    </row>
    <row r="34" spans="1:29" ht="18.75" x14ac:dyDescent="0.3">
      <c r="A34" s="9">
        <f>MAX($A$6:A33)+1</f>
        <v>29</v>
      </c>
      <c r="B34" s="6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6"/>
      <c r="R34" s="7"/>
      <c r="S34" s="54"/>
      <c r="T34" s="54"/>
      <c r="U34" s="54"/>
      <c r="V34" s="54"/>
      <c r="W34" s="54"/>
      <c r="X34" s="54"/>
      <c r="Y34" s="54"/>
      <c r="Z34" s="8"/>
      <c r="AA34" s="55"/>
      <c r="AB34" s="55"/>
      <c r="AC34" s="10"/>
    </row>
    <row r="35" spans="1:29" ht="18.75" x14ac:dyDescent="0.3">
      <c r="A35" s="9"/>
      <c r="B35" s="4" t="s">
        <v>7</v>
      </c>
      <c r="C35" s="57">
        <v>17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11"/>
      <c r="R35" s="12"/>
      <c r="S35" s="57"/>
      <c r="T35" s="57"/>
      <c r="U35" s="57"/>
      <c r="V35" s="57"/>
      <c r="W35" s="57"/>
      <c r="X35" s="57"/>
      <c r="Y35" s="5"/>
      <c r="Z35" s="10"/>
      <c r="AA35" s="10"/>
      <c r="AB35" s="10"/>
      <c r="AC35" s="10"/>
    </row>
    <row r="36" spans="1:29" ht="18.75" x14ac:dyDescent="0.3">
      <c r="A36" s="9"/>
      <c r="B36" s="4" t="s">
        <v>8</v>
      </c>
      <c r="C36" s="72"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5"/>
      <c r="Z36" s="10"/>
      <c r="AA36" s="10"/>
      <c r="AB36" s="10"/>
      <c r="AC36" s="10"/>
    </row>
    <row r="40" spans="1:29" ht="30" x14ac:dyDescent="0.4">
      <c r="K40" s="28"/>
      <c r="X40" s="74"/>
      <c r="Y40" s="75"/>
      <c r="Z40" s="76"/>
      <c r="AA40" s="25"/>
      <c r="AB40" s="25"/>
      <c r="AC40" s="63"/>
    </row>
    <row r="41" spans="1:29" ht="20.25" customHeight="1" x14ac:dyDescent="0.4">
      <c r="K41" s="28"/>
      <c r="X41" s="77"/>
      <c r="Y41" s="78"/>
      <c r="Z41" s="79"/>
      <c r="AA41" s="25"/>
      <c r="AB41" s="26"/>
      <c r="AC41" s="64"/>
    </row>
    <row r="42" spans="1:29" ht="18.75" x14ac:dyDescent="0.3">
      <c r="B42" s="5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S42" s="30"/>
      <c r="T42" s="30"/>
      <c r="U42" s="30"/>
      <c r="V42" s="30"/>
      <c r="W42" s="30"/>
      <c r="X42" s="77"/>
      <c r="Y42" s="78"/>
      <c r="Z42" s="79"/>
      <c r="AA42" s="25"/>
      <c r="AB42" s="27"/>
      <c r="AC42" s="64"/>
    </row>
    <row r="43" spans="1:29" ht="18.75" x14ac:dyDescent="0.3">
      <c r="B43" s="4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S43" s="57"/>
      <c r="T43" s="57"/>
      <c r="U43" s="57"/>
      <c r="V43" s="57"/>
      <c r="W43" s="57"/>
      <c r="X43" s="80"/>
      <c r="Y43" s="81"/>
      <c r="Z43" s="82"/>
      <c r="AA43" s="25"/>
      <c r="AB43" s="27"/>
      <c r="AC43" s="27"/>
    </row>
    <row r="44" spans="1:29" ht="18.75" x14ac:dyDescent="0.3">
      <c r="B44" s="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S44" s="24"/>
      <c r="T44" s="24"/>
      <c r="U44" s="24"/>
      <c r="V44" s="24"/>
      <c r="W44" s="24"/>
      <c r="X44" s="23"/>
    </row>
  </sheetData>
  <mergeCells count="15">
    <mergeCell ref="A1:AC1"/>
    <mergeCell ref="Z2:AC2"/>
    <mergeCell ref="C3:P3"/>
    <mergeCell ref="Q3:Q4"/>
    <mergeCell ref="R3:R4"/>
    <mergeCell ref="S3:X3"/>
    <mergeCell ref="Y3:Y4"/>
    <mergeCell ref="Z3:Z4"/>
    <mergeCell ref="AA3:AA5"/>
    <mergeCell ref="AB3:AB5"/>
    <mergeCell ref="X40:Z40"/>
    <mergeCell ref="X41:Z41"/>
    <mergeCell ref="X42:Z42"/>
    <mergeCell ref="X43:Z43"/>
    <mergeCell ref="AC3:AC5"/>
  </mergeCells>
  <pageMargins left="0.70866141732283472" right="0.70866141732283472" top="0.74803149606299213" bottom="0.74803149606299213" header="0.31496062992125984" footer="0.31496062992125984"/>
  <pageSetup paperSize="9" scale="34" orientation="landscape" horizontalDpi="180" verticalDpi="180" r:id="rId1"/>
  <rowBreaks count="1" manualBreakCount="1">
    <brk id="76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4" zoomScale="70" zoomScaleNormal="70" workbookViewId="0">
      <selection activeCell="G16" sqref="G16"/>
    </sheetView>
  </sheetViews>
  <sheetFormatPr defaultRowHeight="15" x14ac:dyDescent="0.25"/>
  <cols>
    <col min="1" max="1" width="8.28515625" customWidth="1"/>
    <col min="2" max="2" width="24.140625" customWidth="1"/>
    <col min="3" max="3" width="11.85546875" customWidth="1"/>
    <col min="5" max="5" width="12.28515625" customWidth="1"/>
    <col min="7" max="7" width="11.42578125" customWidth="1"/>
    <col min="8" max="8" width="12.85546875" customWidth="1"/>
    <col min="9" max="9" width="12.42578125" customWidth="1"/>
    <col min="10" max="11" width="15.85546875" customWidth="1"/>
    <col min="12" max="12" width="9.85546875" customWidth="1"/>
    <col min="13" max="13" width="13.140625" customWidth="1"/>
  </cols>
  <sheetData>
    <row r="1" spans="1:17" ht="15" customHeight="1" x14ac:dyDescent="0.25">
      <c r="A1" s="101" t="s">
        <v>61</v>
      </c>
      <c r="B1" s="101"/>
      <c r="C1" s="101"/>
      <c r="D1" s="101"/>
      <c r="E1" s="101"/>
      <c r="F1" s="101"/>
      <c r="G1" s="101"/>
      <c r="H1" s="101"/>
      <c r="I1" s="101"/>
    </row>
    <row r="2" spans="1:17" ht="23.25" customHeight="1" x14ac:dyDescent="0.3">
      <c r="A2" s="101"/>
      <c r="B2" s="101"/>
      <c r="C2" s="101"/>
      <c r="D2" s="101"/>
      <c r="E2" s="101"/>
      <c r="F2" s="101"/>
      <c r="G2" s="101"/>
      <c r="H2" s="101"/>
      <c r="I2" s="101"/>
      <c r="K2" s="48"/>
      <c r="L2" s="48"/>
      <c r="M2" s="48"/>
      <c r="N2" s="48"/>
      <c r="O2" s="48"/>
      <c r="P2" s="48"/>
      <c r="Q2" s="48"/>
    </row>
    <row r="3" spans="1:17" x14ac:dyDescent="0.25">
      <c r="B3" s="18"/>
      <c r="C3" s="18"/>
      <c r="D3" s="18"/>
      <c r="E3" s="18"/>
      <c r="F3" s="18"/>
      <c r="G3" s="18"/>
      <c r="H3" s="18"/>
    </row>
    <row r="4" spans="1:17" ht="18.75" x14ac:dyDescent="0.25">
      <c r="A4" s="105" t="s">
        <v>25</v>
      </c>
      <c r="B4" s="106"/>
      <c r="C4" s="106"/>
      <c r="D4" s="106"/>
      <c r="E4" s="106"/>
      <c r="F4" s="106"/>
      <c r="G4" s="106"/>
      <c r="H4" s="107"/>
    </row>
    <row r="5" spans="1:17" ht="15" customHeight="1" x14ac:dyDescent="0.25">
      <c r="A5" s="105" t="str">
        <f>'Титульный лист'!B19</f>
        <v xml:space="preserve"> 1 полугодие        2017-2018 учебный год</v>
      </c>
      <c r="B5" s="106"/>
      <c r="C5" s="106"/>
      <c r="D5" s="106"/>
      <c r="E5" s="106"/>
      <c r="F5" s="106"/>
      <c r="G5" s="106"/>
      <c r="H5" s="107"/>
    </row>
    <row r="6" spans="1:17" ht="15.75" x14ac:dyDescent="0.25">
      <c r="A6" s="37"/>
      <c r="B6" s="38" t="s">
        <v>26</v>
      </c>
      <c r="C6" s="39">
        <v>17</v>
      </c>
      <c r="D6" s="40" t="s">
        <v>62</v>
      </c>
      <c r="E6" s="40"/>
      <c r="F6" s="40"/>
      <c r="G6" s="40"/>
      <c r="H6" s="41"/>
    </row>
    <row r="7" spans="1:17" ht="15.75" x14ac:dyDescent="0.25">
      <c r="A7" s="19" t="s">
        <v>19</v>
      </c>
      <c r="B7" s="19" t="s">
        <v>20</v>
      </c>
      <c r="C7" s="102" t="s">
        <v>21</v>
      </c>
      <c r="D7" s="103"/>
      <c r="E7" s="19" t="s">
        <v>22</v>
      </c>
      <c r="F7" s="19"/>
      <c r="G7" s="112" t="s">
        <v>23</v>
      </c>
      <c r="H7" s="108" t="s">
        <v>30</v>
      </c>
    </row>
    <row r="8" spans="1:17" ht="15.75" x14ac:dyDescent="0.25">
      <c r="A8" s="19"/>
      <c r="B8" s="19"/>
      <c r="C8" s="19" t="s">
        <v>1</v>
      </c>
      <c r="D8" s="19" t="s">
        <v>2</v>
      </c>
      <c r="E8" s="19" t="s">
        <v>1</v>
      </c>
      <c r="F8" s="19" t="s">
        <v>2</v>
      </c>
      <c r="G8" s="113"/>
      <c r="H8" s="109"/>
      <c r="I8" s="36"/>
      <c r="J8" s="36"/>
      <c r="K8" s="36"/>
      <c r="L8" s="36"/>
      <c r="M8" s="36"/>
      <c r="N8" s="36"/>
      <c r="O8" s="36"/>
      <c r="P8" s="36"/>
    </row>
    <row r="9" spans="1:17" ht="15.75" x14ac:dyDescent="0.25">
      <c r="A9" s="19"/>
      <c r="B9" s="20" t="s">
        <v>24</v>
      </c>
      <c r="C9" s="20">
        <v>18</v>
      </c>
      <c r="D9" s="21">
        <v>1</v>
      </c>
      <c r="E9" s="20">
        <v>12</v>
      </c>
      <c r="F9" s="21">
        <v>1</v>
      </c>
      <c r="G9" s="20"/>
      <c r="H9" s="29">
        <f>C9+E9</f>
        <v>30</v>
      </c>
    </row>
    <row r="10" spans="1:17" ht="18.75" x14ac:dyDescent="0.3">
      <c r="A10" s="19">
        <v>1</v>
      </c>
      <c r="B10" s="59" t="s">
        <v>34</v>
      </c>
      <c r="C10" s="19">
        <v>12</v>
      </c>
      <c r="D10" s="22">
        <v>0.67</v>
      </c>
      <c r="E10" s="19">
        <v>5</v>
      </c>
      <c r="F10" s="22">
        <v>0.42</v>
      </c>
      <c r="G10" s="42" t="s">
        <v>31</v>
      </c>
      <c r="H10" s="29">
        <f t="shared" ref="H10:H26" si="0">C10+E10</f>
        <v>17</v>
      </c>
    </row>
    <row r="11" spans="1:17" ht="18.75" x14ac:dyDescent="0.3">
      <c r="A11" s="19">
        <f>MAX($A$10:A10)+1</f>
        <v>2</v>
      </c>
      <c r="B11" s="59" t="s">
        <v>35</v>
      </c>
      <c r="C11" s="19">
        <v>13</v>
      </c>
      <c r="D11" s="22">
        <v>0.72</v>
      </c>
      <c r="E11" s="19">
        <v>10</v>
      </c>
      <c r="F11" s="22">
        <v>0.83</v>
      </c>
      <c r="G11" s="42" t="s">
        <v>32</v>
      </c>
      <c r="H11" s="29">
        <f t="shared" si="0"/>
        <v>23</v>
      </c>
    </row>
    <row r="12" spans="1:17" ht="18.75" x14ac:dyDescent="0.3">
      <c r="A12" s="19">
        <f>MAX($A$10:A11)+1</f>
        <v>3</v>
      </c>
      <c r="B12" s="59" t="s">
        <v>36</v>
      </c>
      <c r="C12" s="19">
        <v>10</v>
      </c>
      <c r="D12" s="22">
        <v>0.56000000000000005</v>
      </c>
      <c r="E12" s="19">
        <v>8</v>
      </c>
      <c r="F12" s="22">
        <v>0.67</v>
      </c>
      <c r="G12" s="42" t="s">
        <v>31</v>
      </c>
      <c r="H12" s="29">
        <f t="shared" si="0"/>
        <v>18</v>
      </c>
    </row>
    <row r="13" spans="1:17" ht="18.75" x14ac:dyDescent="0.3">
      <c r="A13" s="19">
        <f>MAX($A$10:A12)+1</f>
        <v>4</v>
      </c>
      <c r="B13" s="59" t="s">
        <v>37</v>
      </c>
      <c r="C13" s="19">
        <v>13</v>
      </c>
      <c r="D13" s="22">
        <v>0.72</v>
      </c>
      <c r="E13" s="19">
        <v>10</v>
      </c>
      <c r="F13" s="22">
        <v>0.83</v>
      </c>
      <c r="G13" s="42" t="s">
        <v>32</v>
      </c>
      <c r="H13" s="29">
        <f t="shared" si="0"/>
        <v>23</v>
      </c>
    </row>
    <row r="14" spans="1:17" ht="18.75" x14ac:dyDescent="0.3">
      <c r="A14" s="19">
        <f>MAX($A$10:A13)+1</f>
        <v>5</v>
      </c>
      <c r="B14" s="59" t="s">
        <v>38</v>
      </c>
      <c r="C14" s="19">
        <v>16</v>
      </c>
      <c r="D14" s="22">
        <v>0.89</v>
      </c>
      <c r="E14" s="19">
        <v>8</v>
      </c>
      <c r="F14" s="22">
        <v>0.67</v>
      </c>
      <c r="G14" s="42" t="s">
        <v>32</v>
      </c>
      <c r="H14" s="29">
        <f t="shared" si="0"/>
        <v>24</v>
      </c>
    </row>
    <row r="15" spans="1:17" ht="18.75" x14ac:dyDescent="0.3">
      <c r="A15" s="19">
        <f>MAX($A$10:A14)+1</f>
        <v>6</v>
      </c>
      <c r="B15" s="59" t="s">
        <v>39</v>
      </c>
      <c r="C15" s="19">
        <v>14</v>
      </c>
      <c r="D15" s="22">
        <v>0.78</v>
      </c>
      <c r="E15" s="19">
        <v>8</v>
      </c>
      <c r="F15" s="22">
        <v>0.67</v>
      </c>
      <c r="G15" s="42" t="s">
        <v>32</v>
      </c>
      <c r="H15" s="29">
        <f t="shared" si="0"/>
        <v>22</v>
      </c>
    </row>
    <row r="16" spans="1:17" ht="18.75" x14ac:dyDescent="0.3">
      <c r="A16" s="19">
        <f>MAX($A$10:A15)+1</f>
        <v>7</v>
      </c>
      <c r="B16" s="60" t="s">
        <v>40</v>
      </c>
      <c r="C16" s="19">
        <v>12</v>
      </c>
      <c r="D16" s="22">
        <v>0.67</v>
      </c>
      <c r="E16" s="19">
        <v>10</v>
      </c>
      <c r="F16" s="22">
        <v>0.83</v>
      </c>
      <c r="G16" s="42" t="s">
        <v>32</v>
      </c>
      <c r="H16" s="29">
        <f t="shared" si="0"/>
        <v>22</v>
      </c>
    </row>
    <row r="17" spans="1:8" ht="18.75" x14ac:dyDescent="0.3">
      <c r="A17" s="19">
        <f>MAX($A$10:A16)+1</f>
        <v>8</v>
      </c>
      <c r="B17" s="59" t="s">
        <v>41</v>
      </c>
      <c r="C17" s="19">
        <v>13</v>
      </c>
      <c r="D17" s="22">
        <v>0.72</v>
      </c>
      <c r="E17" s="19">
        <v>10</v>
      </c>
      <c r="F17" s="22">
        <v>0.83</v>
      </c>
      <c r="G17" s="42" t="s">
        <v>32</v>
      </c>
      <c r="H17" s="29">
        <f t="shared" si="0"/>
        <v>23</v>
      </c>
    </row>
    <row r="18" spans="1:8" ht="18.75" x14ac:dyDescent="0.3">
      <c r="A18" s="19">
        <f>MAX($A$10:A17)+1</f>
        <v>9</v>
      </c>
      <c r="B18" s="59" t="s">
        <v>42</v>
      </c>
      <c r="C18" s="19">
        <v>14</v>
      </c>
      <c r="D18" s="22">
        <v>0.78</v>
      </c>
      <c r="E18" s="19">
        <v>8</v>
      </c>
      <c r="F18" s="22">
        <v>0.67</v>
      </c>
      <c r="G18" s="42" t="s">
        <v>32</v>
      </c>
      <c r="H18" s="29">
        <f t="shared" si="0"/>
        <v>22</v>
      </c>
    </row>
    <row r="19" spans="1:8" ht="18.75" x14ac:dyDescent="0.3">
      <c r="A19" s="19">
        <f>MAX($A$10:A18)+1</f>
        <v>10</v>
      </c>
      <c r="B19" s="60" t="s">
        <v>43</v>
      </c>
      <c r="C19" s="19">
        <v>14</v>
      </c>
      <c r="D19" s="22">
        <v>0.78</v>
      </c>
      <c r="E19" s="19">
        <v>2</v>
      </c>
      <c r="F19" s="22">
        <v>0.17</v>
      </c>
      <c r="G19" s="42" t="s">
        <v>31</v>
      </c>
      <c r="H19" s="29">
        <f t="shared" si="0"/>
        <v>16</v>
      </c>
    </row>
    <row r="20" spans="1:8" ht="18.75" x14ac:dyDescent="0.3">
      <c r="A20" s="19">
        <f>MAX($A$10:A19)+1</f>
        <v>11</v>
      </c>
      <c r="B20" s="61" t="s">
        <v>44</v>
      </c>
      <c r="C20" s="19">
        <v>15</v>
      </c>
      <c r="D20" s="22">
        <v>0.83</v>
      </c>
      <c r="E20" s="19">
        <v>10</v>
      </c>
      <c r="F20" s="22">
        <v>0.83</v>
      </c>
      <c r="G20" s="42" t="s">
        <v>32</v>
      </c>
      <c r="H20" s="29">
        <f t="shared" si="0"/>
        <v>25</v>
      </c>
    </row>
    <row r="21" spans="1:8" ht="18.75" x14ac:dyDescent="0.3">
      <c r="A21" s="19">
        <f>MAX($A$10:A20)+1</f>
        <v>12</v>
      </c>
      <c r="B21" s="59" t="s">
        <v>45</v>
      </c>
      <c r="C21" s="19">
        <v>13</v>
      </c>
      <c r="D21" s="22">
        <v>0.72</v>
      </c>
      <c r="E21" s="19">
        <v>2</v>
      </c>
      <c r="F21" s="22">
        <v>0.17</v>
      </c>
      <c r="G21" s="42" t="s">
        <v>31</v>
      </c>
      <c r="H21" s="29">
        <f t="shared" si="0"/>
        <v>15</v>
      </c>
    </row>
    <row r="22" spans="1:8" ht="18.75" x14ac:dyDescent="0.3">
      <c r="A22" s="19">
        <f>MAX($A$10:A21)+1</f>
        <v>13</v>
      </c>
      <c r="B22" s="60" t="s">
        <v>46</v>
      </c>
      <c r="C22" s="19">
        <v>16</v>
      </c>
      <c r="D22" s="22">
        <v>0.89</v>
      </c>
      <c r="E22" s="19">
        <v>8</v>
      </c>
      <c r="F22" s="22">
        <v>0.67</v>
      </c>
      <c r="G22" s="42" t="s">
        <v>32</v>
      </c>
      <c r="H22" s="29">
        <f t="shared" si="0"/>
        <v>24</v>
      </c>
    </row>
    <row r="23" spans="1:8" ht="37.5" x14ac:dyDescent="0.3">
      <c r="A23" s="19">
        <f>MAX($A$10:A22)+1</f>
        <v>14</v>
      </c>
      <c r="B23" s="59" t="s">
        <v>47</v>
      </c>
      <c r="C23" s="19">
        <v>12</v>
      </c>
      <c r="D23" s="22">
        <v>0.67</v>
      </c>
      <c r="E23" s="19">
        <v>10</v>
      </c>
      <c r="F23" s="22">
        <v>0.83</v>
      </c>
      <c r="G23" s="42" t="s">
        <v>32</v>
      </c>
      <c r="H23" s="29">
        <f t="shared" si="0"/>
        <v>22</v>
      </c>
    </row>
    <row r="24" spans="1:8" ht="37.5" x14ac:dyDescent="0.3">
      <c r="A24" s="19">
        <f>MAX($A$10:A23)+1</f>
        <v>15</v>
      </c>
      <c r="B24" s="59" t="s">
        <v>48</v>
      </c>
      <c r="C24" s="19">
        <v>16</v>
      </c>
      <c r="D24" s="22">
        <v>0.89</v>
      </c>
      <c r="E24" s="19">
        <v>10</v>
      </c>
      <c r="F24" s="22">
        <v>0.83</v>
      </c>
      <c r="G24" s="42" t="s">
        <v>32</v>
      </c>
      <c r="H24" s="29">
        <f t="shared" si="0"/>
        <v>26</v>
      </c>
    </row>
    <row r="25" spans="1:8" ht="37.5" x14ac:dyDescent="0.3">
      <c r="A25" s="19">
        <f>MAX($A$10:A24)+1</f>
        <v>16</v>
      </c>
      <c r="B25" s="59" t="s">
        <v>49</v>
      </c>
      <c r="C25" s="19">
        <v>10</v>
      </c>
      <c r="D25" s="22">
        <v>0.56000000000000005</v>
      </c>
      <c r="E25" s="19">
        <v>6</v>
      </c>
      <c r="F25" s="22">
        <v>0.5</v>
      </c>
      <c r="G25" s="42" t="s">
        <v>31</v>
      </c>
      <c r="H25" s="29">
        <f t="shared" si="0"/>
        <v>16</v>
      </c>
    </row>
    <row r="26" spans="1:8" ht="18.75" x14ac:dyDescent="0.3">
      <c r="A26" s="19">
        <f>MAX($A$10:A25)+1</f>
        <v>17</v>
      </c>
      <c r="B26" s="59" t="s">
        <v>50</v>
      </c>
      <c r="C26" s="19">
        <v>12</v>
      </c>
      <c r="D26" s="22">
        <v>0.67</v>
      </c>
      <c r="E26" s="19">
        <v>6</v>
      </c>
      <c r="F26" s="22">
        <v>0.5</v>
      </c>
      <c r="G26" s="42" t="s">
        <v>32</v>
      </c>
      <c r="H26" s="29">
        <f t="shared" si="0"/>
        <v>18</v>
      </c>
    </row>
    <row r="27" spans="1:8" ht="15.75" x14ac:dyDescent="0.25">
      <c r="A27" s="19">
        <f>MAX($A$10:A26)+1</f>
        <v>18</v>
      </c>
      <c r="B27" s="19"/>
      <c r="C27" s="19"/>
      <c r="D27" s="22"/>
      <c r="E27" s="19"/>
      <c r="F27" s="22"/>
      <c r="G27" s="42"/>
      <c r="H27" s="29"/>
    </row>
    <row r="28" spans="1:8" ht="15.75" x14ac:dyDescent="0.25">
      <c r="A28" s="19">
        <f>MAX($A$10:A27)+1</f>
        <v>19</v>
      </c>
      <c r="B28" s="19"/>
      <c r="C28" s="19"/>
      <c r="D28" s="22"/>
      <c r="E28" s="19"/>
      <c r="F28" s="22"/>
      <c r="G28" s="42"/>
      <c r="H28" s="29"/>
    </row>
    <row r="29" spans="1:8" ht="15.75" x14ac:dyDescent="0.25">
      <c r="A29" s="19">
        <f>MAX($A$10:A28)+1</f>
        <v>20</v>
      </c>
      <c r="B29" s="19"/>
      <c r="C29" s="19"/>
      <c r="D29" s="22"/>
      <c r="E29" s="19"/>
      <c r="F29" s="22"/>
      <c r="G29" s="42"/>
      <c r="H29" s="29"/>
    </row>
    <row r="30" spans="1:8" ht="15.75" x14ac:dyDescent="0.25">
      <c r="A30" s="19">
        <f>MAX($A$10:A29)+1</f>
        <v>21</v>
      </c>
      <c r="B30" s="19"/>
      <c r="C30" s="19"/>
      <c r="D30" s="22"/>
      <c r="E30" s="19"/>
      <c r="F30" s="22"/>
      <c r="G30" s="42"/>
      <c r="H30" s="29"/>
    </row>
    <row r="31" spans="1:8" ht="15.75" x14ac:dyDescent="0.25">
      <c r="A31" s="19">
        <f>MAX($A$10:A30)+1</f>
        <v>22</v>
      </c>
      <c r="B31" s="19"/>
      <c r="C31" s="19"/>
      <c r="D31" s="22"/>
      <c r="E31" s="19"/>
      <c r="F31" s="22"/>
      <c r="G31" s="42"/>
      <c r="H31" s="29"/>
    </row>
    <row r="32" spans="1:8" ht="15.75" x14ac:dyDescent="0.25">
      <c r="A32" s="19">
        <f>MAX($A$10:A31)+1</f>
        <v>23</v>
      </c>
      <c r="B32" s="19"/>
      <c r="C32" s="19"/>
      <c r="D32" s="22"/>
      <c r="E32" s="19"/>
      <c r="F32" s="22"/>
      <c r="G32" s="42"/>
      <c r="H32" s="29"/>
    </row>
    <row r="33" spans="1:9" ht="15.75" x14ac:dyDescent="0.25">
      <c r="A33" s="19">
        <f>MAX($A$10:A32)+1</f>
        <v>24</v>
      </c>
      <c r="B33" s="19"/>
      <c r="C33" s="19"/>
      <c r="D33" s="22"/>
      <c r="E33" s="19"/>
      <c r="F33" s="22"/>
      <c r="G33" s="42"/>
      <c r="H33" s="29"/>
    </row>
    <row r="34" spans="1:9" ht="15.75" x14ac:dyDescent="0.25">
      <c r="A34" s="19">
        <f>MAX($A$10:A33)+1</f>
        <v>25</v>
      </c>
      <c r="B34" s="19"/>
      <c r="C34" s="19"/>
      <c r="D34" s="22"/>
      <c r="E34" s="19"/>
      <c r="F34" s="22"/>
      <c r="G34" s="42"/>
      <c r="H34" s="29"/>
    </row>
    <row r="35" spans="1:9" ht="15.75" x14ac:dyDescent="0.25">
      <c r="A35" s="19">
        <f>MAX($A$10:A34)+1</f>
        <v>26</v>
      </c>
      <c r="B35" s="19"/>
      <c r="C35" s="19"/>
      <c r="D35" s="22"/>
      <c r="E35" s="19"/>
      <c r="F35" s="22"/>
      <c r="G35" s="42"/>
      <c r="H35" s="29"/>
    </row>
    <row r="36" spans="1:9" ht="15.75" x14ac:dyDescent="0.25">
      <c r="A36" s="19">
        <f>MAX($A$10:A35)+1</f>
        <v>27</v>
      </c>
      <c r="B36" s="19"/>
      <c r="C36" s="19"/>
      <c r="D36" s="22"/>
      <c r="E36" s="19"/>
      <c r="F36" s="22"/>
      <c r="G36" s="42"/>
      <c r="H36" s="29"/>
    </row>
    <row r="37" spans="1:9" ht="15.75" x14ac:dyDescent="0.25">
      <c r="A37" s="19">
        <f>MAX($A$10:A36)+1</f>
        <v>28</v>
      </c>
      <c r="B37" s="19"/>
      <c r="C37" s="19"/>
      <c r="D37" s="22"/>
      <c r="E37" s="19"/>
      <c r="F37" s="22"/>
      <c r="G37" s="42"/>
      <c r="H37" s="29"/>
    </row>
    <row r="38" spans="1:9" ht="15.75" x14ac:dyDescent="0.25">
      <c r="A38" s="19">
        <f>MAX($A$10:A37)+1</f>
        <v>29</v>
      </c>
      <c r="B38" s="19"/>
      <c r="C38" s="19"/>
      <c r="D38" s="22"/>
      <c r="E38" s="19"/>
      <c r="F38" s="22"/>
      <c r="G38" s="42"/>
      <c r="H38" s="29"/>
    </row>
    <row r="41" spans="1:9" ht="15.75" x14ac:dyDescent="0.25">
      <c r="A41" s="74" t="s">
        <v>9</v>
      </c>
      <c r="B41" s="75"/>
      <c r="C41" s="76"/>
      <c r="D41" s="25" t="s">
        <v>29</v>
      </c>
      <c r="E41" s="25" t="s">
        <v>27</v>
      </c>
      <c r="F41" s="32" t="s">
        <v>10</v>
      </c>
      <c r="G41" s="43"/>
      <c r="H41" s="31"/>
      <c r="I41" s="31"/>
    </row>
    <row r="42" spans="1:9" ht="15.75" x14ac:dyDescent="0.25">
      <c r="A42" s="77" t="s">
        <v>11</v>
      </c>
      <c r="B42" s="78"/>
      <c r="C42" s="79"/>
      <c r="D42" s="25">
        <f>COUNTIF(G10:G38,"н/б")</f>
        <v>0</v>
      </c>
      <c r="E42" s="26" t="s">
        <v>12</v>
      </c>
      <c r="F42" s="33">
        <f>FLOOR((D42*100/A38),1)</f>
        <v>0</v>
      </c>
      <c r="G42" s="44"/>
      <c r="H42" s="34"/>
      <c r="I42" s="34"/>
    </row>
    <row r="43" spans="1:9" ht="15.75" x14ac:dyDescent="0.25">
      <c r="A43" s="77" t="s">
        <v>13</v>
      </c>
      <c r="B43" s="78"/>
      <c r="C43" s="79"/>
      <c r="D43" s="25">
        <f>COUNTIF(G10:G38,"б")</f>
        <v>5</v>
      </c>
      <c r="E43" s="27" t="s">
        <v>14</v>
      </c>
      <c r="F43" s="33">
        <f>FLOOR((D43*100/A38),1)</f>
        <v>17</v>
      </c>
      <c r="G43" s="44"/>
      <c r="H43" s="34"/>
      <c r="I43" s="34"/>
    </row>
    <row r="44" spans="1:9" ht="33.75" customHeight="1" x14ac:dyDescent="0.25">
      <c r="A44" s="80" t="s">
        <v>28</v>
      </c>
      <c r="B44" s="81"/>
      <c r="C44" s="82"/>
      <c r="D44" s="25">
        <f>COUNTIF(G10:G38,"б/п")</f>
        <v>12</v>
      </c>
      <c r="E44" s="27" t="s">
        <v>15</v>
      </c>
      <c r="F44" s="27">
        <f>FLOOR((D44*100/A38),1)</f>
        <v>41</v>
      </c>
      <c r="G44" s="110"/>
      <c r="H44" s="104"/>
      <c r="I44" s="104"/>
    </row>
    <row r="45" spans="1:9" ht="18" customHeight="1" x14ac:dyDescent="0.25">
      <c r="A45" s="45"/>
      <c r="B45" s="45"/>
      <c r="C45" s="45"/>
      <c r="D45" s="46"/>
      <c r="E45" s="47"/>
      <c r="F45" s="47"/>
      <c r="G45" s="111"/>
      <c r="H45" s="104"/>
      <c r="I45" s="104"/>
    </row>
  </sheetData>
  <mergeCells count="13">
    <mergeCell ref="I44:I45"/>
    <mergeCell ref="A4:H4"/>
    <mergeCell ref="A5:H5"/>
    <mergeCell ref="H7:H8"/>
    <mergeCell ref="G44:G45"/>
    <mergeCell ref="A44:C44"/>
    <mergeCell ref="G7:G8"/>
    <mergeCell ref="H44:H45"/>
    <mergeCell ref="A1:I2"/>
    <mergeCell ref="A41:C41"/>
    <mergeCell ref="A42:C42"/>
    <mergeCell ref="A43:C43"/>
    <mergeCell ref="C7:D7"/>
  </mergeCells>
  <pageMargins left="0.7" right="0.7" top="0.75" bottom="0.75" header="0.3" footer="0.3"/>
  <pageSetup paperSize="9" scale="76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Титульный лист</vt:lpstr>
      <vt:lpstr>Протокол (2)</vt:lpstr>
      <vt:lpstr>Отчёт</vt:lpstr>
      <vt:lpstr>Отчёт!Область_печати</vt:lpstr>
      <vt:lpstr>'Протокол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2018-01-04T21:21:48Z</dcterms:modified>
</cp:coreProperties>
</file>